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24.xml" ContentType="application/vnd.openxmlformats-officedocument.spreadsheetml.worksheet+xml"/>
  <Override PartName="/xl/worksheets/sheet7.xml" ContentType="application/vnd.openxmlformats-officedocument.spreadsheetml.worksheet+xml"/>
  <Override PartName="/xl/worksheets/sheet25.xml" ContentType="application/vnd.openxmlformats-officedocument.spreadsheetml.worksheet+xml"/>
  <Override PartName="/xl/worksheets/sheet8.xml" ContentType="application/vnd.openxmlformats-officedocument.spreadsheetml.worksheet+xml"/>
  <Override PartName="/xl/worksheets/sheet26.xml" ContentType="application/vnd.openxmlformats-officedocument.spreadsheetml.worksheet+xml"/>
  <Override PartName="/xl/worksheets/_rels/sheet13.xml.rels" ContentType="application/vnd.openxmlformats-package.relationships+xml"/>
  <Override PartName="/xl/worksheets/_rels/sheet6.xml.rels" ContentType="application/vnd.openxmlformats-package.relationships+xml"/>
  <Override PartName="/xl/worksheets/_rels/sheet9.xml.rels" ContentType="application/vnd.openxmlformats-package.relationships+xml"/>
  <Override PartName="/xl/worksheets/_rels/sheet12.xml.rels" ContentType="application/vnd.openxmlformats-package.relationships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7.xml.rels" ContentType="application/vnd.openxmlformats-package.relationships+xml"/>
  <Override PartName="/xl/worksheets/sheet9.xml" ContentType="application/vnd.openxmlformats-officedocument.spreadsheetml.worksheet+xml"/>
  <Override PartName="/xl/worksheets/sheet27.xml" ContentType="application/vnd.openxmlformats-officedocument.spreadsheetml.worksheet+xml"/>
  <Override PartName="/xl/comments1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media/image13.png" ContentType="image/png"/>
  <Override PartName="/xl/media/image8.png" ContentType="image/png"/>
  <Override PartName="/xl/media/image12.png" ContentType="image/png"/>
  <Override PartName="/xl/media/image7.png" ContentType="image/png"/>
  <Override PartName="/xl/media/image11.png" ContentType="image/png"/>
  <Override PartName="/xl/media/image19.png" ContentType="image/png"/>
  <Override PartName="/xl/media/image1.png" ContentType="image/png"/>
  <Override PartName="/xl/media/image18.png" ContentType="image/png"/>
  <Override PartName="/xl/media/image17.png" ContentType="image/png"/>
  <Override PartName="/xl/media/image16.png" ContentType="image/png"/>
  <Override PartName="/xl/media/image15.png" ContentType="image/png"/>
  <Override PartName="/xl/media/image14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10.png" ContentType="image/png"/>
  <Override PartName="/xl/media/image6.png" ContentType="image/png"/>
  <Override PartName="/xl/drawings/_rels/drawing8.xml.rels" ContentType="application/vnd.openxmlformats-package.relationships+xml"/>
  <Override PartName="/xl/drawings/_rels/drawing7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vmlDrawing2.vml" ContentType="application/vnd.openxmlformats-officedocument.vmlDrawing"/>
  <Override PartName="/xl/drawings/drawing8.xml" ContentType="application/vnd.openxmlformats-officedocument.drawing+xml"/>
  <Override PartName="/xl/drawings/vmlDrawing3.vml" ContentType="application/vnd.openxmlformats-officedocument.vmlDrawing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5"/>
  </bookViews>
  <sheets>
    <sheet name="mod_01" sheetId="1" state="hidden" r:id="rId2"/>
    <sheet name="modProv" sheetId="2" state="hidden" r:id="rId3"/>
    <sheet name="Инструкция" sheetId="3" state="visible" r:id="rId4"/>
    <sheet name="Лог обновления" sheetId="4" state="hidden" r:id="rId5"/>
    <sheet name="Титульный" sheetId="5" state="visible" r:id="rId6"/>
    <sheet name="ИП" sheetId="6" state="visible" r:id="rId7"/>
    <sheet name="Качество и надежность" sheetId="7" state="visible" r:id="rId8"/>
    <sheet name="Комментарии" sheetId="8" state="visible" r:id="rId9"/>
    <sheet name="Проверочный свод" sheetId="9" state="visible" r:id="rId10"/>
    <sheet name="Проверка" sheetId="10" state="visible" r:id="rId11"/>
    <sheet name="TEHSHEET" sheetId="11" state="hidden" r:id="rId12"/>
    <sheet name="AllSheetsInThisWorkbook" sheetId="12" state="hidden" r:id="rId13"/>
    <sheet name="et_union" sheetId="13" state="hidden" r:id="rId14"/>
    <sheet name="mod_00" sheetId="14" state="hidden" r:id="rId15"/>
    <sheet name="mod_02" sheetId="15" state="hidden" r:id="rId16"/>
    <sheet name="mod_com" sheetId="16" state="hidden" r:id="rId17"/>
    <sheet name="modFill" sheetId="17" state="hidden" r:id="rId18"/>
    <sheet name="modHTTP" sheetId="18" state="hidden" r:id="rId19"/>
    <sheet name="modReestr" sheetId="19" state="hidden" r:id="rId20"/>
    <sheet name="modInstruction" sheetId="20" state="hidden" r:id="rId21"/>
    <sheet name="modUpdTemplMain" sheetId="21" state="hidden" r:id="rId22"/>
    <sheet name="modfrmCheckUpdates" sheetId="22" state="hidden" r:id="rId23"/>
    <sheet name="modfrmDateChoose" sheetId="23" state="hidden" r:id="rId24"/>
    <sheet name="modfrmRegion" sheetId="24" state="hidden" r:id="rId25"/>
    <sheet name="modfrmReestr" sheetId="25" state="hidden" r:id="rId26"/>
    <sheet name="REESTR_MO" sheetId="26" state="hidden" r:id="rId27"/>
    <sheet name="REESTR_ORG" sheetId="27" state="hidden" r:id="rId28"/>
    <sheet name="REESTR_IP" sheetId="28" state="hidden" r:id="rId29"/>
    <sheet name="modClassifierValidate" sheetId="29" state="hidden" r:id="rId30"/>
    <sheet name="modCheckCyan" sheetId="30" state="hidden" r:id="rId31"/>
    <sheet name="modHyp" sheetId="31" state="hidden" r:id="rId32"/>
  </sheets>
  <definedNames>
    <definedName function="false" hidden="false" name="add_01_1" vbProcedure="false"/>
    <definedName function="false" hidden="false" name="add_01_ifin_col" vbProcedure="false"/>
    <definedName function="false" hidden="false" name="add_01_obj_col" vbProcedure="false"/>
    <definedName function="false" hidden="false" name="add_com" vbProcedure="false"/>
    <definedName function="false" hidden="false" name="all_year_list" vbProcedure="false"/>
    <definedName function="false" hidden="false" name="anscount" vbProcedure="false"/>
    <definedName function="false" hidden="false" name="CheckBC_ws_01" vbProcedure="false"/>
    <definedName function="false" hidden="false" name="chkGetUpdatesValue" vbProcedure="false"/>
    <definedName function="false" hidden="false" name="chkNoUpdatesValue" vbProcedure="false"/>
    <definedName function="false" hidden="false" name="code" vbProcedure="false"/>
    <definedName function="false" hidden="false" name="concession" vbProcedure="false"/>
    <definedName function="false" hidden="false" name="condition_date" vbProcedure="false"/>
    <definedName function="false" hidden="false" name="date_end" vbProcedure="false"/>
    <definedName function="false" hidden="false" name="date_start" vbProcedure="false"/>
    <definedName function="false" hidden="false" name="decision_date" vbProcedure="false"/>
    <definedName function="false" hidden="false" name="decision_name" vbProcedure="false"/>
    <definedName function="false" hidden="false" name="decision_nmbr" vbProcedure="false"/>
    <definedName function="false" hidden="false" name="decision_type" vbProcedure="false"/>
    <definedName function="false" hidden="false" name="et_com" vbProcedure="false"/>
    <definedName function="false" hidden="false" name="et_ws_01_ifin" vbProcedure="false"/>
    <definedName function="false" hidden="false" name="et_ws_01_m" vbProcedure="false"/>
    <definedName function="false" hidden="false" name="et_ws_01_obj" vbProcedure="false"/>
    <definedName function="false" hidden="false" name="fil_name" vbProcedure="false"/>
    <definedName function="false" hidden="false" name="FirstLine" vbProcedure="false"/>
    <definedName function="false" hidden="false" name="flag_ip" vbProcedure="false"/>
    <definedName function="false" hidden="false" name="fp_url_ip1" vbProcedure="false"/>
    <definedName function="false" hidden="false" name="god" vbProcedure="false"/>
    <definedName function="false" hidden="false" name="group_list" vbProcedure="false"/>
    <definedName function="false" hidden="false" name="HTML_CodePage" vbProcedure="false"/>
    <definedName function="false" hidden="false" name="HTML_Description" vbProcedure="false"/>
    <definedName function="false" hidden="false" name="HTML_Email" vbProcedure="false"/>
    <definedName function="false" hidden="false" name="HTML_Header" vbProcedure="false"/>
    <definedName function="false" hidden="false" name="HTML_LastUpdate" vbProcedure="false"/>
    <definedName function="false" hidden="false" name="HTML_LineAfter" vbProcedure="false"/>
    <definedName function="false" hidden="false" name="HTML_LineBefore" vbProcedure="false"/>
    <definedName function="false" hidden="false" name="HTML_Name" vbProcedure="false"/>
    <definedName function="false" hidden="false" name="HTML_OBDlg2" vbProcedure="false"/>
    <definedName function="false" hidden="false" name="HTML_OBDlg4" vbProcedure="false"/>
    <definedName function="false" hidden="false" name="HTML_OS" vbProcedure="false"/>
    <definedName function="false" hidden="false" name="HTML_Title" vbProcedure="false"/>
    <definedName function="false" hidden="false" name="inn" vbProcedure="false"/>
    <definedName function="false" hidden="false" name="Instr_1" vbProcedure="false"/>
    <definedName function="false" hidden="false" name="Instr_2" vbProcedure="false"/>
    <definedName function="false" hidden="false" name="Instr_3" vbProcedure="false"/>
    <definedName function="false" hidden="false" name="Instr_4" vbProcedure="false"/>
    <definedName function="false" hidden="false" name="Instr_5" vbProcedure="false"/>
    <definedName function="false" hidden="false" name="Instr_6" vbProcedure="false"/>
    <definedName function="false" hidden="false" name="Instr_7" vbProcedure="false"/>
    <definedName function="false" hidden="false" name="Instr_8" vbProcedure="false"/>
    <definedName function="false" hidden="false" name="instr_hyp1" vbProcedure="false"/>
    <definedName function="false" hidden="false" name="instr_hyp5" vbProcedure="false"/>
    <definedName function="false" hidden="false" name="ip_id" vbProcedure="false"/>
    <definedName function="false" hidden="false" name="ip_name" vbProcedure="false"/>
    <definedName function="false" hidden="false" name="ip_url" vbProcedure="false"/>
    <definedName function="false" hidden="false" name="ip_url_fact" vbProcedure="false"/>
    <definedName function="false" hidden="false" name="IstFin_Range" vbProcedure="false"/>
    <definedName function="false" hidden="false" name="kpp" vbProcedure="false"/>
    <definedName function="false" hidden="false" name="logical" vbProcedure="false"/>
    <definedName function="false" hidden="false" name="month" vbProcedure="false"/>
    <definedName function="false" hidden="false" name="month_count" vbProcedure="false"/>
    <definedName function="false" hidden="false" name="month_list" vbProcedure="false"/>
    <definedName function="false" hidden="false" name="nds" vbProcedure="false"/>
    <definedName function="false" hidden="false" name="nvv" vbProcedure="false"/>
    <definedName function="false" hidden="false" name="org" vbProcedure="false"/>
    <definedName function="false" hidden="false" name="orgOtvDol" vbProcedure="false"/>
    <definedName function="false" hidden="false" name="orgOtvFIO" vbProcedure="false"/>
    <definedName function="false" hidden="false" name="orgOtvMail" vbProcedure="false"/>
    <definedName function="false" hidden="false" name="orgOtvTel" vbProcedure="false"/>
    <definedName function="false" hidden="false" name="orgPAddress" vbProcedure="false"/>
    <definedName function="false" hidden="false" name="orgUAddress" vbProcedure="false"/>
    <definedName function="false" hidden="false" name="Org_Address" vbProcedure="false"/>
    <definedName function="false" hidden="false" name="org_form" vbProcedure="false"/>
    <definedName function="false" hidden="false" name="Org_otv_lico" vbProcedure="false"/>
    <definedName function="false" hidden="false" name="pDel_Comm" vbProcedure="false"/>
    <definedName function="false" hidden="false" name="period" vbProcedure="false"/>
    <definedName function="false" hidden="false" name="plan_version" vbProcedure="false"/>
    <definedName function="false" hidden="false" name="quality" vbProcedure="false"/>
    <definedName function="false" hidden="false" name="REESTR_IP_RANGE" vbProcedure="false"/>
    <definedName function="false" hidden="false" name="REGION" vbProcedure="false"/>
    <definedName function="false" hidden="false" name="region_name" vbProcedure="false"/>
    <definedName function="false" hidden="false" name="rst_org_id_ip" vbProcedure="false"/>
    <definedName function="false" hidden="false" name="rst_org_id_org" vbProcedure="false"/>
    <definedName function="false" hidden="false" name="SAPBEXrevision" vbProcedure="false"/>
    <definedName function="false" hidden="false" name="SAPBEXsysID" vbProcedure="false"/>
    <definedName function="false" hidden="false" name="SAPBEXwbID" vbProcedure="false"/>
    <definedName function="false" hidden="false" name="spr_condition_date" vbProcedure="false"/>
    <definedName function="false" hidden="false" name="spr_fact_month" vbProcedure="false"/>
    <definedName function="false" hidden="false" name="spr_type" vbProcedure="false"/>
    <definedName function="false" hidden="false" name="UpdStatus" vbProcedure="false"/>
    <definedName function="false" hidden="false" name="vdet" vbProcedure="false"/>
    <definedName function="false" hidden="false" name="version" vbProcedure="false"/>
    <definedName function="false" hidden="false" name="ws_01_at_length_cncsn" vbProcedure="false"/>
    <definedName function="false" hidden="false" name="ws_01_at_length_event" vbProcedure="false"/>
    <definedName function="false" hidden="false" name="ws_01_at_length_object" vbProcedure="false"/>
    <definedName function="false" hidden="false" name="ws_01_col_0_p" vbProcedure="false"/>
    <definedName function="false" hidden="false" name="ws_01_col_add_event" vbProcedure="false"/>
    <definedName function="false" hidden="false" name="ws_01_col_all_p" vbProcedure="false"/>
    <definedName function="false" hidden="false" name="ws_01_col_cncsn" vbProcedure="false"/>
    <definedName function="false" hidden="false" name="ws_01_col_cncsn_ok" vbProcedure="false"/>
    <definedName function="false" hidden="false" name="ws_01_col_del_event" vbProcedure="false"/>
    <definedName function="false" hidden="false" name="ws_01_col_del_ifin" vbProcedure="false"/>
    <definedName function="false" hidden="false" name="ws_01_col_del_obj" vbProcedure="false"/>
    <definedName function="false" hidden="false" name="ws_01_col_deviation" vbProcedure="false"/>
    <definedName function="false" hidden="false" name="ws_01_col_ifin_row" vbProcedure="false"/>
    <definedName function="false" hidden="false" name="ws_01_col_left_to_finance" vbProcedure="false"/>
    <definedName function="false" hidden="false" name="ws_01_col_m10_fact_all" vbProcedure="false"/>
    <definedName function="false" hidden="false" name="ws_01_col_m10_fact_future" vbProcedure="false"/>
    <definedName function="false" hidden="false" name="ws_01_col_m10_fact_past" vbProcedure="false"/>
    <definedName function="false" hidden="false" name="ws_01_col_m10_fact_plan" vbProcedure="false"/>
    <definedName function="false" hidden="false" name="ws_01_col_m11_fact_all" vbProcedure="false"/>
    <definedName function="false" hidden="false" name="ws_01_col_m11_fact_future" vbProcedure="false"/>
    <definedName function="false" hidden="false" name="ws_01_col_m11_fact_past" vbProcedure="false"/>
    <definedName function="false" hidden="false" name="ws_01_col_m11_fact_plan" vbProcedure="false"/>
    <definedName function="false" hidden="false" name="ws_01_col_m12_fact_all" vbProcedure="false"/>
    <definedName function="false" hidden="false" name="ws_01_col_m12_fact_future" vbProcedure="false"/>
    <definedName function="false" hidden="false" name="ws_01_col_m12_fact_past" vbProcedure="false"/>
    <definedName function="false" hidden="false" name="ws_01_col_m12_fact_plan" vbProcedure="false"/>
    <definedName function="false" hidden="false" name="ws_01_col_m1_fact_all" vbProcedure="false"/>
    <definedName function="false" hidden="false" name="ws_01_col_m1_fact_future" vbProcedure="false"/>
    <definedName function="false" hidden="false" name="ws_01_col_m1_fact_past" vbProcedure="false"/>
    <definedName function="false" hidden="false" name="ws_01_col_m1_fact_plan" vbProcedure="false"/>
    <definedName function="false" hidden="false" name="ws_01_col_m2_fact_all" vbProcedure="false"/>
    <definedName function="false" hidden="false" name="ws_01_col_m2_fact_future" vbProcedure="false"/>
    <definedName function="false" hidden="false" name="ws_01_col_m2_fact_past" vbProcedure="false"/>
    <definedName function="false" hidden="false" name="ws_01_col_m2_fact_plan" vbProcedure="false"/>
    <definedName function="false" hidden="false" name="ws_01_col_m3_fact_all" vbProcedure="false"/>
    <definedName function="false" hidden="false" name="ws_01_col_m3_fact_future" vbProcedure="false"/>
    <definedName function="false" hidden="false" name="ws_01_col_m3_fact_past" vbProcedure="false"/>
    <definedName function="false" hidden="false" name="ws_01_col_m3_fact_plan" vbProcedure="false"/>
    <definedName function="false" hidden="false" name="ws_01_col_m4_fact_all" vbProcedure="false"/>
    <definedName function="false" hidden="false" name="ws_01_col_m4_fact_future" vbProcedure="false"/>
    <definedName function="false" hidden="false" name="ws_01_col_m4_fact_past" vbProcedure="false"/>
    <definedName function="false" hidden="false" name="ws_01_col_m4_fact_plan" vbProcedure="false"/>
    <definedName function="false" hidden="false" name="ws_01_col_m5_fact_all" vbProcedure="false"/>
    <definedName function="false" hidden="false" name="ws_01_col_m5_fact_future" vbProcedure="false"/>
    <definedName function="false" hidden="false" name="ws_01_col_m5_fact_past" vbProcedure="false"/>
    <definedName function="false" hidden="false" name="ws_01_col_m5_fact_plan" vbProcedure="false"/>
    <definedName function="false" hidden="false" name="ws_01_col_m6_fact_all" vbProcedure="false"/>
    <definedName function="false" hidden="false" name="ws_01_col_m6_fact_future" vbProcedure="false"/>
    <definedName function="false" hidden="false" name="ws_01_col_m6_fact_past" vbProcedure="false"/>
    <definedName function="false" hidden="false" name="ws_01_col_m6_fact_plan" vbProcedure="false"/>
    <definedName function="false" hidden="false" name="ws_01_col_m7_fact_all" vbProcedure="false"/>
    <definedName function="false" hidden="false" name="ws_01_col_m7_fact_future" vbProcedure="false"/>
    <definedName function="false" hidden="false" name="ws_01_col_m7_fact_past" vbProcedure="false"/>
    <definedName function="false" hidden="false" name="ws_01_col_m7_fact_plan" vbProcedure="false"/>
    <definedName function="false" hidden="false" name="ws_01_col_m8_fact_all" vbProcedure="false"/>
    <definedName function="false" hidden="false" name="ws_01_col_m8_fact_future" vbProcedure="false"/>
    <definedName function="false" hidden="false" name="ws_01_col_m8_fact_past" vbProcedure="false"/>
    <definedName function="false" hidden="false" name="ws_01_col_m8_fact_plan" vbProcedure="false"/>
    <definedName function="false" hidden="false" name="ws_01_col_m9_fact_all" vbProcedure="false"/>
    <definedName function="false" hidden="false" name="ws_01_col_m9_fact_future" vbProcedure="false"/>
    <definedName function="false" hidden="false" name="ws_01_col_m9_fact_past" vbProcedure="false"/>
    <definedName function="false" hidden="false" name="ws_01_col_m9_fact_plan" vbProcedure="false"/>
    <definedName function="false" hidden="false" name="ws_01_col_obj_1" vbProcedure="false"/>
    <definedName function="false" hidden="false" name="ws_01_col_obj_lgl_id" vbProcedure="false"/>
    <definedName function="false" hidden="false" name="ws_01_col_obj_name" vbProcedure="false"/>
    <definedName function="false" hidden="false" name="ws_01_col_oktmo" vbProcedure="false"/>
    <definedName function="false" hidden="false" name="ws_01_col_plus_url" vbProcedure="false"/>
    <definedName function="false" hidden="false" name="ws_01_col_q1_fact_all" vbProcedure="false"/>
    <definedName function="false" hidden="false" name="ws_01_col_q1_fact_future" vbProcedure="false"/>
    <definedName function="false" hidden="false" name="ws_01_col_q1_fact_past" vbProcedure="false"/>
    <definedName function="false" hidden="false" name="ws_01_col_q1_fact_plan" vbProcedure="false"/>
    <definedName function="false" hidden="false" name="ws_01_col_q1_left_to_finance" vbProcedure="false"/>
    <definedName function="false" hidden="false" name="ws_01_col_q2_fact_all" vbProcedure="false"/>
    <definedName function="false" hidden="false" name="ws_01_col_q2_fact_future" vbProcedure="false"/>
    <definedName function="false" hidden="false" name="ws_01_col_q2_fact_past" vbProcedure="false"/>
    <definedName function="false" hidden="false" name="ws_01_col_q2_fact_plan" vbProcedure="false"/>
    <definedName function="false" hidden="false" name="ws_01_col_q2_left_to_finance" vbProcedure="false"/>
    <definedName function="false" hidden="false" name="ws_01_col_q3_fact_all" vbProcedure="false"/>
    <definedName function="false" hidden="false" name="ws_01_col_q3_fact_future" vbProcedure="false"/>
    <definedName function="false" hidden="false" name="ws_01_col_q3_fact_past" vbProcedure="false"/>
    <definedName function="false" hidden="false" name="ws_01_col_q3_fact_plan" vbProcedure="false"/>
    <definedName function="false" hidden="false" name="ws_01_col_q3_left_to_finance" vbProcedure="false"/>
    <definedName function="false" hidden="false" name="ws_01_col_q4_fact_all" vbProcedure="false"/>
    <definedName function="false" hidden="false" name="ws_01_col_q4_fact_future" vbProcedure="false"/>
    <definedName function="false" hidden="false" name="ws_01_col_q4_fact_past" vbProcedure="false"/>
    <definedName function="false" hidden="false" name="ws_01_col_q4_fact_plan" vbProcedure="false"/>
    <definedName function="false" hidden="false" name="ws_01_col_q4_left_to_finance" vbProcedure="false"/>
    <definedName function="false" hidden="false" name="ws_01_col_url_plan" vbProcedure="false"/>
    <definedName function="false" hidden="false" name="ws_01_fill" vbProcedure="false"/>
    <definedName function="false" hidden="false" name="ws_01_group_column" vbProcedure="false"/>
    <definedName function="false" hidden="false" name="ws_01_planyear_column" vbProcedure="false"/>
    <definedName function="false" hidden="false" name="ws_01_range_m1" vbProcedure="false"/>
    <definedName function="false" hidden="false" name="ws_01_range_m10" vbProcedure="false"/>
    <definedName function="false" hidden="false" name="ws_01_range_m11" vbProcedure="false"/>
    <definedName function="false" hidden="false" name="ws_01_range_m12" vbProcedure="false"/>
    <definedName function="false" hidden="false" name="ws_01_range_m2" vbProcedure="false"/>
    <definedName function="false" hidden="false" name="ws_01_range_m3" vbProcedure="false"/>
    <definedName function="false" hidden="false" name="ws_01_range_m4" vbProcedure="false"/>
    <definedName function="false" hidden="false" name="ws_01_range_m5" vbProcedure="false"/>
    <definedName function="false" hidden="false" name="ws_01_range_m6" vbProcedure="false"/>
    <definedName function="false" hidden="false" name="ws_01_range_m7" vbProcedure="false"/>
    <definedName function="false" hidden="false" name="ws_01_range_m8" vbProcedure="false"/>
    <definedName function="false" hidden="false" name="ws_01_range_m9" vbProcedure="false"/>
    <definedName function="false" hidden="false" name="ws_01_range_q1" vbProcedure="false"/>
    <definedName function="false" hidden="false" name="ws_01_range_q2" vbProcedure="false"/>
    <definedName function="false" hidden="false" name="ws_01_range_q3" vbProcedure="false"/>
    <definedName function="false" hidden="false" name="ws_01_range_q4" vbProcedure="false"/>
    <definedName function="false" hidden="false" name="ws_01_rng_plus_url" vbProcedure="false"/>
    <definedName function="false" hidden="false" name="ws_01_row_all_cncsn" vbProcedure="false"/>
    <definedName function="false" hidden="false" name="ws_01_row_all_ip" vbProcedure="false"/>
    <definedName function="false" hidden="false" name="ws_01_row_end" vbProcedure="false"/>
    <definedName function="false" hidden="false" name="ws_01_row_start" vbProcedure="false"/>
    <definedName function="false" hidden="false" name="ws_02_col_target_ip" vbProcedure="false"/>
    <definedName function="false" hidden="false" name="ws_02_data" vbProcedure="false"/>
    <definedName function="false" hidden="false" name="ws_03_range_prov" vbProcedure="false"/>
    <definedName function="false" hidden="false" name="year_list" vbProcedure="false"/>
    <definedName function="false" hidden="false" name="_IDОтчета" vbProcedure="false"/>
    <definedName function="false" hidden="false" name="_IDШаблона" vbProcedure="false"/>
    <definedName function="false" hidden="false" name="_Параметр_1" vbProcedure="false"/>
    <definedName function="false" hidden="false" name="_Параметр_2" vbProcedure="false"/>
    <definedName function="false" hidden="false" name="_Параметр_3" vbProcedure="false"/>
    <definedName function="false" hidden="false" name="_Параметр_4" vbProcedure="false"/>
    <definedName function="false" hidden="false" name="_Параметр_5" vbProcedure="false"/>
    <definedName function="false" hidden="false" name="_Параметр_6" vbProcedure="false"/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R7" authorId="0">
      <text>
        <r>
          <rPr>
            <sz val="9"/>
            <rFont val="Tahoma"/>
            <family val="2"/>
            <charset val="204"/>
          </rPr>
          <t xml:space="preserve">Нарастающим итогом за 
предыдущие периоды</t>
        </r>
      </text>
    </comment>
    <comment ref="R47" authorId="0">
      <text>
        <r>
          <rPr>
            <sz val="9"/>
            <rFont val="Tahoma"/>
            <family val="2"/>
            <charset val="204"/>
          </rPr>
          <t xml:space="preserve">Нарастающим итогом за 
предыдущие периоды</t>
        </r>
      </text>
    </comment>
    <comment ref="AN12" authorId="0">
      <text>
        <r>
          <rPr>
            <sz val="9"/>
            <rFont val="Tahoma"/>
            <family val="2"/>
            <charset val="204"/>
          </rPr>
          <t xml:space="preserve">расходы на капитальные вложения (инвестиции)</t>
        </r>
      </text>
    </comment>
    <comment ref="AN30" authorId="0">
      <text>
        <r>
          <rPr>
            <sz val="9"/>
            <rFont val="Tahoma"/>
            <family val="2"/>
            <charset val="204"/>
          </rPr>
          <t xml:space="preserve">расходы на капитальные вложения (инвестиции)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14" authorId="0">
      <text>
        <r>
          <rPr>
            <sz val="9"/>
            <rFont val="Tahoma"/>
            <family val="2"/>
            <charset val="204"/>
          </rPr>
          <t xml:space="preserve">расходы на капитальные вложения (инвестиции)</t>
        </r>
      </text>
    </comment>
    <comment ref="E32" authorId="0">
      <text>
        <r>
          <rPr>
            <sz val="9"/>
            <rFont val="Tahoma"/>
            <family val="2"/>
            <charset val="204"/>
          </rPr>
          <t xml:space="preserve">расходы на капитальные вложения (инвестиции)</t>
        </r>
      </text>
    </comment>
  </commentList>
</comments>
</file>

<file path=xl/comments1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R3" authorId="0">
      <text>
        <r>
          <rPr>
            <sz val="9"/>
            <rFont val="Tahoma"/>
            <family val="2"/>
            <charset val="204"/>
          </rPr>
          <t xml:space="preserve">Нарастающим итогом за 
предыдущие периоды</t>
        </r>
      </text>
    </comment>
  </commentList>
</comments>
</file>

<file path=xl/sharedStrings.xml><?xml version="1.0" encoding="utf-8"?>
<sst xmlns="http://schemas.openxmlformats.org/spreadsheetml/2006/main" count="4058" uniqueCount="955">
  <si>
    <t xml:space="preserve"> (требуется обновление)</t>
  </si>
  <si>
    <t xml:space="preserve"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</t>
  </si>
  <si>
    <t xml:space="preserve">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</si>
  <si>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</si>
  <si>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</si>
  <si>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</si>
  <si>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</si>
  <si>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</si>
  <si>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 xml:space="preserve"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</si>
  <si>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</si>
  <si>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 xml:space="preserve">Консультации:</t>
  </si>
  <si>
    <t xml:space="preserve">Обратиться за помощью</t>
  </si>
  <si>
    <t xml:space="preserve">Дистрибутивы:</t>
  </si>
  <si>
    <t xml:space="preserve">Перейти</t>
  </si>
  <si>
    <t xml:space="preserve">Инструкция по заполнению</t>
  </si>
  <si>
    <t xml:space="preserve">Отчётные формы:</t>
  </si>
  <si>
    <t xml:space="preserve">Перейти к разделу</t>
  </si>
  <si>
    <t xml:space="preserve">Контакты специалистов ЦА ФАС России:</t>
  </si>
  <si>
    <t xml:space="preserve">ФИО:</t>
  </si>
  <si>
    <t xml:space="preserve">Лапкин Антон Олегович</t>
  </si>
  <si>
    <t xml:space="preserve">E-mail:</t>
  </si>
  <si>
    <t xml:space="preserve">lapkin@fas.gov.ru</t>
  </si>
  <si>
    <t xml:space="preserve">Алибегов Рустам Кахриманович</t>
  </si>
  <si>
    <t xml:space="preserve">alibegov@fas.gov.ru</t>
  </si>
  <si>
    <t xml:space="preserve"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</si>
  <si>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 xml:space="preserve">проверять доступные обновления (рекомендуется)</t>
  </si>
  <si>
    <t xml:space="preserve">y</t>
  </si>
  <si>
    <t xml:space="preserve">никогда не проверять наличие обновлений (не рекомендуется)</t>
  </si>
  <si>
    <t xml:space="preserve">Дата/Время</t>
  </si>
  <si>
    <t xml:space="preserve">Сообщение</t>
  </si>
  <si>
    <t xml:space="preserve">Статус</t>
  </si>
  <si>
    <t xml:space="preserve">Проверка доступных обновлений...</t>
  </si>
  <si>
    <t xml:space="preserve">Информация</t>
  </si>
  <si>
    <t xml:space="preserve">Нет доступных обновлений для отчёта с кодом INV.WARM.MONTHLY.2022!</t>
  </si>
  <si>
    <t xml:space="preserve">Субъект РФ</t>
  </si>
  <si>
    <t xml:space="preserve">Ярославская область</t>
  </si>
  <si>
    <t xml:space="preserve">Период регулирования</t>
  </si>
  <si>
    <t xml:space="preserve">Год</t>
  </si>
  <si>
    <t xml:space="preserve">По состоянию на</t>
  </si>
  <si>
    <t xml:space="preserve">1 января 2023 года</t>
  </si>
  <si>
    <t xml:space="preserve">За</t>
  </si>
  <si>
    <t xml:space="preserve">Наименование ИП</t>
  </si>
  <si>
    <t xml:space="preserve">Инвестиционная программа от 30.10.2018 ООО "Газпром теплоэнерго Ярославль" в сфере теплоснабжения по развитию, повышению надежности и энергетической эффективности объектов на 2019-2023 годы</t>
  </si>
  <si>
    <t xml:space="preserve">Наименование организации</t>
  </si>
  <si>
    <t xml:space="preserve">ООО "Газпром теплоэнерго Ярославль"</t>
  </si>
  <si>
    <t xml:space="preserve">ИНН</t>
  </si>
  <si>
    <t xml:space="preserve">7603060690</t>
  </si>
  <si>
    <t xml:space="preserve">КПП</t>
  </si>
  <si>
    <t xml:space="preserve">760301001</t>
  </si>
  <si>
    <t xml:space="preserve">Наименование (описание) обособленного подразделения</t>
  </si>
  <si>
    <t xml:space="preserve">Не определено</t>
  </si>
  <si>
    <t xml:space="preserve">Организационно-правовая форма</t>
  </si>
  <si>
    <t xml:space="preserve">1 23 00 | Общества с ограниченной ответственностью</t>
  </si>
  <si>
    <t xml:space="preserve">Вид деятельности</t>
  </si>
  <si>
    <t xml:space="preserve">Некомбинированное производство :: Передача :: Сбыт</t>
  </si>
  <si>
    <t xml:space="preserve">ИП утверждена с НДС</t>
  </si>
  <si>
    <t xml:space="preserve">нет</t>
  </si>
  <si>
    <t xml:space="preserve">Показатели качества и надежности</t>
  </si>
  <si>
    <t xml:space="preserve">по организации</t>
  </si>
  <si>
    <t xml:space="preserve">Мероприятия по концессионному соглашению</t>
  </si>
  <si>
    <t xml:space="preserve">ИП не содержит мероприятия, реализуемые в рамках КС</t>
  </si>
  <si>
    <t xml:space="preserve">Корректировка НВВ в связи с неисполнением ИП</t>
  </si>
  <si>
    <t xml:space="preserve">Дата начала ИП</t>
  </si>
  <si>
    <t xml:space="preserve">01.01.2019</t>
  </si>
  <si>
    <t xml:space="preserve">Дата окончания ИП</t>
  </si>
  <si>
    <t xml:space="preserve">31.12.2023</t>
  </si>
  <si>
    <t xml:space="preserve">Период реализации ИП</t>
  </si>
  <si>
    <t xml:space="preserve">Наименование решения</t>
  </si>
  <si>
    <t xml:space="preserve">Об утверждении изменений, вносимых в скорректированную инвестиционную программу ООО "Газпром теплоэнерго Ярославль"</t>
  </si>
  <si>
    <t xml:space="preserve">Тип решения</t>
  </si>
  <si>
    <t xml:space="preserve">приказ</t>
  </si>
  <si>
    <t xml:space="preserve">Номер решения</t>
  </si>
  <si>
    <t xml:space="preserve">226</t>
  </si>
  <si>
    <t xml:space="preserve">Дата решения</t>
  </si>
  <si>
    <t xml:space="preserve">10.11.2022</t>
  </si>
  <si>
    <t xml:space="preserve">Ссылка на обосновывающие материалы</t>
  </si>
  <si>
    <t xml:space="preserve">https://portal.eias.ru/Portal/DownloadPage.aspx?type=12&amp;guid=c8b1127e-a999-4bbf-af0e-c4d8737f77b5</t>
  </si>
  <si>
    <t xml:space="preserve">Ссылка на обосновывающие материалы, подтверждающие выполнение мероприятий за отчетный период</t>
  </si>
  <si>
    <t xml:space="preserve">https://portal.eias.ru/Portal/DownloadPage.aspx?type=12&amp;guid=afe941a4-c54d-4580-9259-5e39c33ccdc4</t>
  </si>
  <si>
    <t xml:space="preserve">Адрес регулируемой организации</t>
  </si>
  <si>
    <t xml:space="preserve">Юридический адрес</t>
  </si>
  <si>
    <t xml:space="preserve">150065, г.Ярославль, пр-т Машиностроителей, д.64</t>
  </si>
  <si>
    <t xml:space="preserve">Почтовый адрес</t>
  </si>
  <si>
    <t xml:space="preserve">Ответственный за предоставление информации
 (от регулируемой организации)</t>
  </si>
  <si>
    <t xml:space="preserve">Фамилия, имя, отчество</t>
  </si>
  <si>
    <t xml:space="preserve">Бабурина Ольга Андреевна</t>
  </si>
  <si>
    <t xml:space="preserve">Должность</t>
  </si>
  <si>
    <t xml:space="preserve">начальник группы планирования ремонтов</t>
  </si>
  <si>
    <t xml:space="preserve">Контактный телефон</t>
  </si>
  <si>
    <t xml:space="preserve">8 (4852) 67-06-58</t>
  </si>
  <si>
    <t xml:space="preserve">e-mail</t>
  </si>
  <si>
    <t xml:space="preserve">u1568@gpte76.ru</t>
  </si>
  <si>
    <t xml:space="preserve">L1</t>
  </si>
  <si>
    <t xml:space="preserve">L.FULL.FACT</t>
  </si>
  <si>
    <t xml:space="preserve">L2</t>
  </si>
  <si>
    <t xml:space="preserve">L.LEFT.TO.FINANCE</t>
  </si>
  <si>
    <t xml:space="preserve">L3.1</t>
  </si>
  <si>
    <t xml:space="preserve">L3.1.1</t>
  </si>
  <si>
    <t xml:space="preserve">L3.1.2</t>
  </si>
  <si>
    <t xml:space="preserve">L3.1.3</t>
  </si>
  <si>
    <t xml:space="preserve">L.M1.1</t>
  </si>
  <si>
    <t xml:space="preserve">L.M1.1.1</t>
  </si>
  <si>
    <t xml:space="preserve">L.M1.1.2</t>
  </si>
  <si>
    <t xml:space="preserve">L.M1.1.3</t>
  </si>
  <si>
    <t xml:space="preserve">L.M2.1</t>
  </si>
  <si>
    <t xml:space="preserve">L.M2.1.1</t>
  </si>
  <si>
    <t xml:space="preserve">L.M2.1.2</t>
  </si>
  <si>
    <t xml:space="preserve">L.M2.1.3</t>
  </si>
  <si>
    <t xml:space="preserve">L.M3.1</t>
  </si>
  <si>
    <t xml:space="preserve">L.M3.1.1</t>
  </si>
  <si>
    <t xml:space="preserve">L.M3.1.2</t>
  </si>
  <si>
    <t xml:space="preserve">L.M3.1.3</t>
  </si>
  <si>
    <t xml:space="preserve">L3.2</t>
  </si>
  <si>
    <t xml:space="preserve">L3.2.1</t>
  </si>
  <si>
    <t xml:space="preserve">L3.2.2</t>
  </si>
  <si>
    <t xml:space="preserve">L3.2.3</t>
  </si>
  <si>
    <t xml:space="preserve">L.M4.1</t>
  </si>
  <si>
    <t xml:space="preserve">L.M4.1.1</t>
  </si>
  <si>
    <t xml:space="preserve">L.M4.1.2</t>
  </si>
  <si>
    <t xml:space="preserve">L.M4.1.3</t>
  </si>
  <si>
    <t xml:space="preserve">L.M5.1</t>
  </si>
  <si>
    <t xml:space="preserve">L.M5.1.1</t>
  </si>
  <si>
    <t xml:space="preserve">L.M5.1.2</t>
  </si>
  <si>
    <t xml:space="preserve">L.M5.1.3</t>
  </si>
  <si>
    <t xml:space="preserve">L.M6.1</t>
  </si>
  <si>
    <t xml:space="preserve">L.M6.1.1</t>
  </si>
  <si>
    <t xml:space="preserve">L.M6.1.2</t>
  </si>
  <si>
    <t xml:space="preserve">L.M6.1.3</t>
  </si>
  <si>
    <t xml:space="preserve">L3.3</t>
  </si>
  <si>
    <t xml:space="preserve">L3.3.1</t>
  </si>
  <si>
    <t xml:space="preserve">L3.3.2</t>
  </si>
  <si>
    <t xml:space="preserve">L3.3.3</t>
  </si>
  <si>
    <t xml:space="preserve">L.M7.1</t>
  </si>
  <si>
    <t xml:space="preserve">L.M7.1.1</t>
  </si>
  <si>
    <t xml:space="preserve">L.M7.1.2</t>
  </si>
  <si>
    <t xml:space="preserve">L.M7.1.3</t>
  </si>
  <si>
    <t xml:space="preserve">L.M8.1</t>
  </si>
  <si>
    <t xml:space="preserve">L.M8.1.1</t>
  </si>
  <si>
    <t xml:space="preserve">L.M8.1.2</t>
  </si>
  <si>
    <t xml:space="preserve">L.M8.1.3</t>
  </si>
  <si>
    <t xml:space="preserve">L.M9.1</t>
  </si>
  <si>
    <t xml:space="preserve">L.M9.1.1</t>
  </si>
  <si>
    <t xml:space="preserve">L.M9.1.2</t>
  </si>
  <si>
    <t xml:space="preserve">L.M9.1.3</t>
  </si>
  <si>
    <t xml:space="preserve">L3.4</t>
  </si>
  <si>
    <t xml:space="preserve">L3.4.1</t>
  </si>
  <si>
    <t xml:space="preserve">L3.4.2</t>
  </si>
  <si>
    <t xml:space="preserve">L3.4.3</t>
  </si>
  <si>
    <t xml:space="preserve">L.M10.1</t>
  </si>
  <si>
    <t xml:space="preserve">L.M10.1.1</t>
  </si>
  <si>
    <t xml:space="preserve">L.M10.1.2</t>
  </si>
  <si>
    <t xml:space="preserve">L.M10.1.3</t>
  </si>
  <si>
    <t xml:space="preserve">L.M11.1</t>
  </si>
  <si>
    <t xml:space="preserve">L.M11.1.1</t>
  </si>
  <si>
    <t xml:space="preserve">L.M11.1.2</t>
  </si>
  <si>
    <t xml:space="preserve">L.M11.1.3</t>
  </si>
  <si>
    <t xml:space="preserve">L.M12.1</t>
  </si>
  <si>
    <t xml:space="preserve">L.M12.1.1</t>
  </si>
  <si>
    <t xml:space="preserve">L.M12.1.2</t>
  </si>
  <si>
    <t xml:space="preserve">L.M12.1.3</t>
  </si>
  <si>
    <t xml:space="preserve">L4</t>
  </si>
  <si>
    <t xml:space="preserve">I квартал</t>
  </si>
  <si>
    <t xml:space="preserve">I полугодие</t>
  </si>
  <si>
    <t xml:space="preserve">9 месяцев</t>
  </si>
  <si>
    <t xml:space="preserve">год</t>
  </si>
  <si>
    <r>
      <rPr>
        <sz val="9"/>
        <rFont val="Tahoma"/>
        <family val="2"/>
        <charset val="204"/>
      </rPr>
      <t xml:space="preserve">Отклонения </t>
    </r>
    <r>
      <rPr>
        <vertAlign val="superscript"/>
        <sz val="9"/>
        <rFont val="Tahoma"/>
        <family val="2"/>
        <charset val="204"/>
      </rPr>
      <t xml:space="preserve">2</t>
    </r>
  </si>
  <si>
    <t xml:space="preserve">Всего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</si>
  <si>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</si>
  <si>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</si>
  <si>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</si>
  <si>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</si>
  <si>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</si>
  <si>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</si>
  <si>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</si>
  <si>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</si>
  <si>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</si>
  <si>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</si>
  <si>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</si>
  <si>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</si>
  <si>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№ п/п</t>
  </si>
  <si>
    <t xml:space="preserve">Группа, к которой относятся мероприятия инвестиционной программы</t>
  </si>
  <si>
    <t xml:space="preserve">Подгруппа, к которой относятся мероприятия инвестиционной программы</t>
  </si>
  <si>
    <t xml:space="preserve">Капитальные вложения по этапу процесса теплоснабжения</t>
  </si>
  <si>
    <t xml:space="preserve">Наименование строек</t>
  </si>
  <si>
    <t xml:space="preserve">Территория оказания услуг</t>
  </si>
  <si>
    <t xml:space="preserve">Период реализации согласно ИП, лет</t>
  </si>
  <si>
    <t xml:space="preserve">Плановый год ввода в эксплуатацию / выполнения мероприятия</t>
  </si>
  <si>
    <t xml:space="preserve">Фактическая дата ввода в эксплуатацию / выполнения мероприятия</t>
  </si>
  <si>
    <t xml:space="preserve">Стадия выполнения, %</t>
  </si>
  <si>
    <t xml:space="preserve">Ссылка на обосновывающие материалы (акты выполненных работ, если факт положительный)</t>
  </si>
  <si>
    <t xml:space="preserve">№ объекта</t>
  </si>
  <si>
    <t xml:space="preserve">Объект инфраструктуры ТЭ</t>
  </si>
  <si>
    <t xml:space="preserve">Наименование объекта</t>
  </si>
  <si>
    <t xml:space="preserve">Тип объекта</t>
  </si>
  <si>
    <t xml:space="preserve">Адрес объекта</t>
  </si>
  <si>
    <t xml:space="preserve">№ источника</t>
  </si>
  <si>
    <t xml:space="preserve">Источник финансирования</t>
  </si>
  <si>
    <t xml:space="preserve">В рамках концессионного соглашения</t>
  </si>
  <si>
    <t xml:space="preserve">Наименование концессионного соглашения</t>
  </si>
  <si>
    <t xml:space="preserve">Дата начала</t>
  </si>
  <si>
    <t xml:space="preserve">Дата окончания</t>
  </si>
  <si>
    <t xml:space="preserve">Наименование решения по КС</t>
  </si>
  <si>
    <t xml:space="preserve">Тип решения по КС</t>
  </si>
  <si>
    <t xml:space="preserve">№ решения по КС</t>
  </si>
  <si>
    <t xml:space="preserve">Дата принятия решения по КС</t>
  </si>
  <si>
    <r>
      <rPr>
        <sz val="9"/>
        <rFont val="Tahoma"/>
        <family val="2"/>
        <charset val="204"/>
      </rPr>
      <t xml:space="preserve">Всего утверждено на весь период реализации ИП (полная стоимость) </t>
    </r>
    <r>
      <rPr>
        <vertAlign val="superscript"/>
        <sz val="9"/>
        <rFont val="Tahoma"/>
        <family val="2"/>
        <charset val="204"/>
      </rPr>
      <t xml:space="preserve">1</t>
    </r>
  </si>
  <si>
    <t xml:space="preserve">Муниципальный район</t>
  </si>
  <si>
    <t xml:space="preserve">Муниципальное образование</t>
  </si>
  <si>
    <t xml:space="preserve">ОКТМО</t>
  </si>
  <si>
    <t xml:space="preserve">Тип муниципального образования</t>
  </si>
  <si>
    <t xml:space="preserve">Численность населения</t>
  </si>
  <si>
    <t xml:space="preserve">месяц</t>
  </si>
  <si>
    <t xml:space="preserve">план</t>
  </si>
  <si>
    <t xml:space="preserve">факт</t>
  </si>
  <si>
    <t xml:space="preserve">Населенный пункт</t>
  </si>
  <si>
    <t xml:space="preserve">улица, проезд, проспект, переулок, и т.п.</t>
  </si>
  <si>
    <t xml:space="preserve">дом, корпус, строение</t>
  </si>
  <si>
    <t xml:space="preserve">%</t>
  </si>
  <si>
    <t xml:space="preserve">Всего в рамках ИП</t>
  </si>
  <si>
    <t xml:space="preserve">Собственные средства</t>
  </si>
  <si>
    <t xml:space="preserve">1.1</t>
  </si>
  <si>
    <t xml:space="preserve">Прибыль направляемая на инвестиции</t>
  </si>
  <si>
    <t xml:space="preserve">1.2</t>
  </si>
  <si>
    <t xml:space="preserve">Амортизационные отчисления</t>
  </si>
  <si>
    <t xml:space="preserve">1.3</t>
  </si>
  <si>
    <t xml:space="preserve">Прочие собственные средства</t>
  </si>
  <si>
    <t xml:space="preserve">1.4</t>
  </si>
  <si>
    <t xml:space="preserve">За счет платы за технологическое присоединение</t>
  </si>
  <si>
    <t xml:space="preserve">2</t>
  </si>
  <si>
    <t xml:space="preserve">Привлеченные средства</t>
  </si>
  <si>
    <t xml:space="preserve">2.1</t>
  </si>
  <si>
    <t xml:space="preserve">Кредиты</t>
  </si>
  <si>
    <t xml:space="preserve">2.2</t>
  </si>
  <si>
    <t xml:space="preserve">Займы</t>
  </si>
  <si>
    <t xml:space="preserve">2.3</t>
  </si>
  <si>
    <t xml:space="preserve">Прочие привлеченные средства</t>
  </si>
  <si>
    <t xml:space="preserve">3</t>
  </si>
  <si>
    <t xml:space="preserve">Бюджетное финансирование</t>
  </si>
  <si>
    <t xml:space="preserve">3.1</t>
  </si>
  <si>
    <t xml:space="preserve">Федеральный бюджет</t>
  </si>
  <si>
    <t xml:space="preserve">3.2</t>
  </si>
  <si>
    <t xml:space="preserve">Бюджет субъекта РФ</t>
  </si>
  <si>
    <t xml:space="preserve">3.3</t>
  </si>
  <si>
    <t xml:space="preserve">Бюджет муниципального образования</t>
  </si>
  <si>
    <t xml:space="preserve">4</t>
  </si>
  <si>
    <t xml:space="preserve">Прочие источники финансирования</t>
  </si>
  <si>
    <t xml:space="preserve">4.1</t>
  </si>
  <si>
    <t xml:space="preserve">Лизинг</t>
  </si>
  <si>
    <t xml:space="preserve">4.2</t>
  </si>
  <si>
    <t xml:space="preserve">Прочие</t>
  </si>
  <si>
    <t xml:space="preserve">Всего в рамках КС</t>
  </si>
  <si>
    <r>
      <rPr>
        <sz val="9"/>
        <rFont val="Tahoma"/>
        <family val="2"/>
        <charset val="204"/>
      </rPr>
      <t xml:space="preserve">Осталось профинансировать всего по результатам отчетного периода </t>
    </r>
    <r>
      <rPr>
        <vertAlign val="superscript"/>
        <sz val="9"/>
        <rFont val="Tahoma"/>
        <family val="2"/>
        <charset val="204"/>
      </rPr>
      <t xml:space="preserve">3</t>
    </r>
  </si>
  <si>
    <r>
      <rPr>
        <sz val="9"/>
        <rFont val="Tahoma"/>
        <family val="2"/>
        <charset val="204"/>
      </rPr>
      <t xml:space="preserve">Отклонения </t>
    </r>
    <r>
      <rPr>
        <vertAlign val="superscript"/>
        <sz val="9"/>
        <rFont val="Tahoma"/>
        <family val="2"/>
        <charset val="204"/>
      </rPr>
      <t xml:space="preserve">2</t>
    </r>
    <r>
      <rPr>
        <sz val="9"/>
        <rFont val="Tahoma"/>
        <family val="2"/>
        <charset val="204"/>
      </rPr>
      <t xml:space="preserve">, из них за счет:</t>
    </r>
  </si>
  <si>
    <t xml:space="preserve">Причины отклонений</t>
  </si>
  <si>
    <t xml:space="preserve">уточнения стоимости по результатам утвержденной проектно-сметной документации</t>
  </si>
  <si>
    <t xml:space="preserve">уточнения стоимости по результатам конкурсов, заключенных договоров (закупочных процедур)</t>
  </si>
  <si>
    <t xml:space="preserve">Прочее (наименование)</t>
  </si>
  <si>
    <t xml:space="preserve">Прочее, тыс.руб.</t>
  </si>
  <si>
    <t xml:space="preserve">Ссылка на обосновывающие материалы
(факт больше плана)</t>
  </si>
  <si>
    <t xml:space="preserve">Реконструкция или модернизация существующих объектов теплоснабжения в целях снижения уровня износа существующих объектов теплоснабжения</t>
  </si>
  <si>
    <t xml:space="preserve">реконструкция или модернизация существующих объектов теплоснабжения за исключением тепловых сетей</t>
  </si>
  <si>
    <t xml:space="preserve">Производство тепловой энергии</t>
  </si>
  <si>
    <t xml:space="preserve">Замена насоса исходной воды</t>
  </si>
  <si>
    <t xml:space="preserve">Город Ярославль</t>
  </si>
  <si>
    <t xml:space="preserve">78701000</t>
  </si>
  <si>
    <t xml:space="preserve">2019</t>
  </si>
  <si>
    <t xml:space="preserve">да</t>
  </si>
  <si>
    <t xml:space="preserve">Районная котельная  РК-1</t>
  </si>
  <si>
    <t xml:space="preserve">ТИ</t>
  </si>
  <si>
    <t xml:space="preserve">город Ярославль</t>
  </si>
  <si>
    <t xml:space="preserve">г Ярославль</t>
  </si>
  <si>
    <t xml:space="preserve">78701000001</t>
  </si>
  <si>
    <t xml:space="preserve">ул. Спартаковская</t>
  </si>
  <si>
    <t xml:space="preserve">у №1 д стр.20</t>
  </si>
  <si>
    <t xml:space="preserve">1</t>
  </si>
  <si>
    <t xml:space="preserve">замена сетевого насоса</t>
  </si>
  <si>
    <t xml:space="preserve">2023</t>
  </si>
  <si>
    <t xml:space="preserve">Замена насоса рециркуляции</t>
  </si>
  <si>
    <t xml:space="preserve">мероприятие 2021 г.</t>
  </si>
  <si>
    <t xml:space="preserve">https://portal.eias.ru/Portal/DownloadPage.aspx?type=12&amp;guid=64122247-287d-40d1-8e0a-4103f5f7dc27</t>
  </si>
  <si>
    <t xml:space="preserve">Замена насоса раствора соли №1</t>
  </si>
  <si>
    <t xml:space="preserve">Замена насоса раствора соли №2</t>
  </si>
  <si>
    <t xml:space="preserve">2020</t>
  </si>
  <si>
    <t xml:space="preserve">Замена вакуумного насоса</t>
  </si>
  <si>
    <t xml:space="preserve">Замена теплообменника на исходной воде№1</t>
  </si>
  <si>
    <t xml:space="preserve">Замена теплообменника на исходной воде№2</t>
  </si>
  <si>
    <t xml:space="preserve"> мероприятие 2023 г.</t>
  </si>
  <si>
    <t xml:space="preserve">Замена 2-х дымососов с улиткой ДН-21 на котле КВГМ-100</t>
  </si>
  <si>
    <t xml:space="preserve">Замена вентилятора ВДН-18-11 на котле КВГМ-100</t>
  </si>
  <si>
    <t xml:space="preserve">Замена насоса взрыхления</t>
  </si>
  <si>
    <t xml:space="preserve"> мероприятие 2021 г.</t>
  </si>
  <si>
    <t xml:space="preserve">Замена насоса подпиточного .№2</t>
  </si>
  <si>
    <t xml:space="preserve">2022</t>
  </si>
  <si>
    <t xml:space="preserve">https://portal.eias.ru/Portal/DownloadPage.aspx?type=12&amp;guid=4b9cf6fd-d5cb-425a-94e6-7a3bf5706c77</t>
  </si>
  <si>
    <t xml:space="preserve">мероприятие 2021-2022 г.г</t>
  </si>
  <si>
    <t xml:space="preserve">https://portal.eias.ru/Portal/DownloadPage.aspx?type=12&amp;guid=2272e19f-dd52-408b-bb18-043f128bdb00</t>
  </si>
  <si>
    <t xml:space="preserve">Замена насоса подпиточного .№3</t>
  </si>
  <si>
    <t xml:space="preserve">Замена 4-х расширительных мембранных баков для котла №1</t>
  </si>
  <si>
    <t xml:space="preserve">2021</t>
  </si>
  <si>
    <t xml:space="preserve">Замена теплообменника №1 греющая вода на деаэратор</t>
  </si>
  <si>
    <t xml:space="preserve">Замена теплообменника №2 греющая вода на деаэратор</t>
  </si>
  <si>
    <t xml:space="preserve">Замена теплообменника №1 догрев исходной воды</t>
  </si>
  <si>
    <t xml:space="preserve">Замена 2-х дымососов с улиткой ДН-21 на котле КВГМ-50</t>
  </si>
  <si>
    <t xml:space="preserve">Замена вентилятора ВДН-18-11 на котле КВГМ-50</t>
  </si>
  <si>
    <t xml:space="preserve">Установка преобразователя частоты на сетевой насос</t>
  </si>
  <si>
    <t xml:space="preserve">Модернизация коммерческого узла учета газа</t>
  </si>
  <si>
    <t xml:space="preserve">Модернизация коммерческого узла учета тепловой энергии</t>
  </si>
  <si>
    <t xml:space="preserve">Замена насоса рециркуляции №1</t>
  </si>
  <si>
    <t xml:space="preserve">Районная котельная  РК-2</t>
  </si>
  <si>
    <t xml:space="preserve">ул. Алмазная</t>
  </si>
  <si>
    <t xml:space="preserve">у №1 А</t>
  </si>
  <si>
    <t xml:space="preserve">Замена насоса рециркуляции №2</t>
  </si>
  <si>
    <t xml:space="preserve"> мероприятие 2020-2021 г.г.</t>
  </si>
  <si>
    <t xml:space="preserve">Замена насоса циркуляции №1</t>
  </si>
  <si>
    <t xml:space="preserve">Замена циркуляционного насоса №2</t>
  </si>
  <si>
    <t xml:space="preserve">Замена насоса рециркуляции котлов ЗИОСАБ №1</t>
  </si>
  <si>
    <t xml:space="preserve">Замена насоса рециркуляции котлов ЗИОСАБ №2</t>
  </si>
  <si>
    <t xml:space="preserve">Замена насоса подпитки внутреннего контура котлов ЗИОСАБ</t>
  </si>
  <si>
    <t xml:space="preserve">Замена теплообменника №1 исходная вода</t>
  </si>
  <si>
    <t xml:space="preserve">Замена теплообменника ТП-250</t>
  </si>
  <si>
    <t xml:space="preserve">Замена электродвигателя мощностью 75 кВт на дымососе</t>
  </si>
  <si>
    <t xml:space="preserve">Замена электродвигателя мощностью 30 кВт на вентиляторе</t>
  </si>
  <si>
    <t xml:space="preserve">Компрессор К-25 в солевую ячейку</t>
  </si>
  <si>
    <t xml:space="preserve">Замена насоса перекачки сточных вод</t>
  </si>
  <si>
    <t xml:space="preserve">Замена солевого насоса GRN10-01 №1</t>
  </si>
  <si>
    <t xml:space="preserve">Замена солевого насоса GRN10-01 №2</t>
  </si>
  <si>
    <t xml:space="preserve">Замена насоса ГВС</t>
  </si>
  <si>
    <t xml:space="preserve">Замена насоса ВВН-1-3</t>
  </si>
  <si>
    <t xml:space="preserve">Модернизация автоматики регулирования и безопасности котлов №5,6 на базе контроллеров Siemens</t>
  </si>
  <si>
    <t xml:space="preserve">Модернизация горелочного устройства водогрейного котла КВГМ-20 №6</t>
  </si>
  <si>
    <t xml:space="preserve">мероприятие 2019-2020 г.г</t>
  </si>
  <si>
    <t xml:space="preserve">https://portal.eias.ru/Portal/DownloadPage.aspx?type=12&amp;guid=69f8f00d-1386-4416-bb29-5bded85d6e35</t>
  </si>
  <si>
    <t xml:space="preserve">Установка системы дымоудаления от котлов</t>
  </si>
  <si>
    <t xml:space="preserve">Районная котельная РК-4</t>
  </si>
  <si>
    <t xml:space="preserve">ул. Столярная</t>
  </si>
  <si>
    <t xml:space="preserve">д 14</t>
  </si>
  <si>
    <t xml:space="preserve">не истек срок финансирования</t>
  </si>
  <si>
    <t xml:space="preserve">Покупка манипулятора</t>
  </si>
  <si>
    <t xml:space="preserve">Пластины с уплотнительными прокладками</t>
  </si>
  <si>
    <t xml:space="preserve">Бак хранения резервного топлива V=100 м3.</t>
  </si>
  <si>
    <t xml:space="preserve">https://portal.eias.ru/Portal/DownloadPage.aspx?type=12&amp;guid=a234c6f3-95c5-4ef9-aae1-39474f8b40cf</t>
  </si>
  <si>
    <t xml:space="preserve">Замена 3-х фильтров ФИПа-1-2,0-0,6</t>
  </si>
  <si>
    <t xml:space="preserve">https://portal.eias.ru/Portal/DownloadPage.aspx?type=12&amp;guid=9be39879-1ffa-4785-bd6c-07ca2a3d0462</t>
  </si>
  <si>
    <t xml:space="preserve">уменьшение в плане за счет экономии по другому мероприятию</t>
  </si>
  <si>
    <t xml:space="preserve">Замена водогрейного котла КВГ-1,1 №4</t>
  </si>
  <si>
    <t xml:space="preserve">Ростовский муниципальный район</t>
  </si>
  <si>
    <t xml:space="preserve">Семибратово сельское поселение</t>
  </si>
  <si>
    <t xml:space="preserve">78637447</t>
  </si>
  <si>
    <t xml:space="preserve">https://portal.eias.ru/Portal/DownloadPage.aspx?type=12&amp;guid=7fc79862-23fe-4bb9-92ec-f58c92ffe41b</t>
  </si>
  <si>
    <t xml:space="preserve">Районная котельная РК-7</t>
  </si>
  <si>
    <t xml:space="preserve">рп Семибратово</t>
  </si>
  <si>
    <t xml:space="preserve">78637447051</t>
  </si>
  <si>
    <t xml:space="preserve">ул. Красноборская</t>
  </si>
  <si>
    <t xml:space="preserve">д 9а</t>
  </si>
  <si>
    <t xml:space="preserve">мероприятие 2021-2023 г.г.</t>
  </si>
  <si>
    <t xml:space="preserve">https://portal.eias.ru/Portal/DownloadPage.aspx?type=12&amp;guid=16c33c58-220c-488d-98df-776d50380524</t>
  </si>
  <si>
    <t xml:space="preserve">Замена водогрейного котла КВГ-1,1 №5</t>
  </si>
  <si>
    <t xml:space="preserve">Установка преобразователя</t>
  </si>
  <si>
    <t xml:space="preserve">Реконструкция подстанции с заменой трансформаторов</t>
  </si>
  <si>
    <t xml:space="preserve">Замена парового котла на водогрейный</t>
  </si>
  <si>
    <t xml:space="preserve">Угличский муниципальный район</t>
  </si>
  <si>
    <t xml:space="preserve">Городское поселение г.Углич</t>
  </si>
  <si>
    <t xml:space="preserve">78646101</t>
  </si>
  <si>
    <t xml:space="preserve">Районная котельная РК-8</t>
  </si>
  <si>
    <t xml:space="preserve">ТИ с сетями</t>
  </si>
  <si>
    <t xml:space="preserve">г Углич</t>
  </si>
  <si>
    <t xml:space="preserve">78646101001</t>
  </si>
  <si>
    <t xml:space="preserve">Рыбинское шоссе</t>
  </si>
  <si>
    <t xml:space="preserve">д 20а</t>
  </si>
  <si>
    <t xml:space="preserve">Замена охладителя выпара ПВМР</t>
  </si>
  <si>
    <t xml:space="preserve">https://portal.eias.ru/Portal/DownloadPage.aspx?type=12&amp;guid=c39916ea-5ac6-42f2-a10a-225b29346ba8</t>
  </si>
  <si>
    <t xml:space="preserve">снижение стоимости по результатам проведения закупочных процедур</t>
  </si>
  <si>
    <t xml:space="preserve">https://portal.eias.ru/Portal/DownloadPage.aspx?type=12&amp;guid=8d7fa075-e91a-48d1-b308-5f90fca8e9bb</t>
  </si>
  <si>
    <t xml:space="preserve">Замена подпиточного насоса</t>
  </si>
  <si>
    <t xml:space="preserve">мероприятие 2021 года</t>
  </si>
  <si>
    <t xml:space="preserve">мероприятие 2023 года</t>
  </si>
  <si>
    <t xml:space="preserve">Замена теплообменника исходной воды</t>
  </si>
  <si>
    <t xml:space="preserve">Замена насоса для перекачки мазута</t>
  </si>
  <si>
    <t xml:space="preserve">Замена сетевого насоса СЭ800-100-11</t>
  </si>
  <si>
    <t xml:space="preserve">Замена горелочного устройства на КВГМ-20 №6</t>
  </si>
  <si>
    <t xml:space="preserve">https://portal.eias.ru/Portal/DownloadPage.aspx?type=12&amp;guid=534f4e90-3ca5-4009-929d-f1098f4eea2c</t>
  </si>
  <si>
    <t xml:space="preserve">Модернизация горелочного устройства на водогрейном котле КВГМ-20 №7</t>
  </si>
  <si>
    <t xml:space="preserve">https://portal.eias.ru/Portal/DownloadPage.aspx?type=12&amp;guid=37e7dfe2-763d-4d5f-916c-b2c10ec5aa0b</t>
  </si>
  <si>
    <t xml:space="preserve">Установка насоса дизельного топлива</t>
  </si>
  <si>
    <t xml:space="preserve">Техническое перевооружение котельной (с заменой бака-аккумулятора ГВС марки РВС-95 на новый)</t>
  </si>
  <si>
    <t xml:space="preserve">https://portal.eias.ru/Portal/DownloadPage.aspx?type=12&amp;guid=a67b39c6-89fa-4770-9dd8-f2bd6b415f5e</t>
  </si>
  <si>
    <t xml:space="preserve">Мероприятия, направленные на повышение экологической эффективности</t>
  </si>
  <si>
    <t xml:space="preserve">Покупка прибора Виброизмерительный комплекс Brig-02 Рrofessional</t>
  </si>
  <si>
    <t xml:space="preserve">https://portal.eias.ru/Portal/DownloadPage.aspx?type=12&amp;guid=78d4c680-0216-41c7-b81d-7a277d1ff66b</t>
  </si>
  <si>
    <r>
      <rPr>
        <vertAlign val="superscript"/>
        <sz val="9"/>
        <rFont val="Tahoma"/>
        <family val="2"/>
        <charset val="204"/>
      </rPr>
      <t xml:space="preserve">1</t>
    </r>
    <r>
      <rPr>
        <sz val="9"/>
        <rFont val="Tahoma"/>
        <family val="2"/>
        <charset val="204"/>
      </rPr>
      <t xml:space="preserve"> В соответствии с утвержденной инвестиционной программой</t>
    </r>
  </si>
  <si>
    <r>
      <rPr>
        <vertAlign val="superscript"/>
        <sz val="9"/>
        <rFont val="Tahoma"/>
        <family val="2"/>
        <charset val="204"/>
      </rPr>
      <t xml:space="preserve">2</t>
    </r>
    <r>
      <rPr>
        <sz val="9"/>
        <rFont val="Tahoma"/>
        <family val="2"/>
        <charset val="204"/>
      </rPr>
      <t xml:space="preserve"> Нарастающим итогом за год</t>
    </r>
  </si>
  <si>
    <r>
      <rPr>
        <vertAlign val="superscript"/>
        <sz val="9"/>
        <rFont val="Tahoma"/>
        <family val="2"/>
        <charset val="204"/>
      </rPr>
      <t xml:space="preserve">3</t>
    </r>
    <r>
      <rPr>
        <sz val="9"/>
        <rFont val="Tahoma"/>
        <family val="2"/>
        <charset val="204"/>
      </rPr>
      <t xml:space="preserve"> В ценах отчетного года</t>
    </r>
  </si>
  <si>
    <t xml:space="preserve">L1_1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</si>
  <si>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</si>
  <si>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</si>
  <si>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</si>
  <si>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</si>
  <si>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</si>
  <si>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</si>
  <si>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</si>
  <si>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</si>
  <si>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L1_2</t>
  </si>
  <si>
    <t xml:space="preserve">L2_1</t>
  </si>
  <si>
    <t xml:space="preserve">L2_2_1</t>
  </si>
  <si>
    <t xml:space="preserve">L2_2_2</t>
  </si>
  <si>
    <t xml:space="preserve">L2_3_1</t>
  </si>
  <si>
    <t xml:space="preserve">L2_3_2</t>
  </si>
  <si>
    <t xml:space="preserve">План</t>
  </si>
  <si>
    <t xml:space="preserve">№</t>
  </si>
  <si>
    <t xml:space="preserve">Цель ИП</t>
  </si>
  <si>
    <t xml:space="preserve">Показатели качества, надежности и бесперебойности,  энергетической эффективности</t>
  </si>
  <si>
    <t xml:space="preserve">Показатели надежности</t>
  </si>
  <si>
    <t xml:space="preserve">Показатели энергетической эффективности </t>
  </si>
  <si>
    <t xml:space="preserve">Количество прекращений подачи тепловой энергии, теплоносителя в результате технологических нарушений</t>
  </si>
  <si>
    <t xml:space="preserve">удельный расход топлива на производство единицы тепловой энергии</t>
  </si>
  <si>
    <t xml:space="preserve">Отношение величины технологических потерь к материальной характеристике тепловой сети</t>
  </si>
  <si>
    <t xml:space="preserve">Величина технологических потерь</t>
  </si>
  <si>
    <t xml:space="preserve">на тепловых сетях на 1 км тепловых сетей</t>
  </si>
  <si>
    <t xml:space="preserve">на источниках тепловой энергии на 1 Гкал/час установленной мощности</t>
  </si>
  <si>
    <t xml:space="preserve">при передаче тепловой энергии</t>
  </si>
  <si>
    <t xml:space="preserve">при передаче теплоносителя</t>
  </si>
  <si>
    <t xml:space="preserve">при передаче теплоносителя по тепловым сетям</t>
  </si>
  <si>
    <t xml:space="preserve">ед.в год/км</t>
  </si>
  <si>
    <t xml:space="preserve"> ед.в год/Гкал/час</t>
  </si>
  <si>
    <t xml:space="preserve">т.у.т./Гкал</t>
  </si>
  <si>
    <t xml:space="preserve">Гкал/кв.м</t>
  </si>
  <si>
    <t xml:space="preserve">тонн/кв.м</t>
  </si>
  <si>
    <t xml:space="preserve">Гкал/год</t>
  </si>
  <si>
    <t xml:space="preserve">тонн/год</t>
  </si>
  <si>
    <t xml:space="preserve">повышение надёжности и энергетической эффективности</t>
  </si>
  <si>
    <t xml:space="preserve">Комментарии</t>
  </si>
  <si>
    <t xml:space="preserve">Комментарий</t>
  </si>
  <si>
    <t xml:space="preserve">Добавить комментарий</t>
  </si>
  <si>
    <t xml:space="preserve">       № 
источника</t>
  </si>
  <si>
    <t xml:space="preserve">Предзагруженый план</t>
  </si>
  <si>
    <t xml:space="preserve">Актуальный план</t>
  </si>
  <si>
    <t xml:space="preserve">i</t>
  </si>
  <si>
    <t xml:space="preserve">Результат проверки</t>
  </si>
  <si>
    <t xml:space="preserve">Ссылка</t>
  </si>
  <si>
    <t xml:space="preserve">Причина</t>
  </si>
  <si>
    <t xml:space="preserve">REGION</t>
  </si>
  <si>
    <t xml:space="preserve">year_list</t>
  </si>
  <si>
    <t xml:space="preserve">all_year_list</t>
  </si>
  <si>
    <t xml:space="preserve">month_list</t>
  </si>
  <si>
    <t xml:space="preserve">logical</t>
  </si>
  <si>
    <t xml:space="preserve">spr_type</t>
  </si>
  <si>
    <t xml:space="preserve">spr_condition_date</t>
  </si>
  <si>
    <t xml:space="preserve">spr_fact_month</t>
  </si>
  <si>
    <t xml:space="preserve">Алтайский край</t>
  </si>
  <si>
    <t xml:space="preserve">2017</t>
  </si>
  <si>
    <t xml:space="preserve">2003</t>
  </si>
  <si>
    <t xml:space="preserve">1 февраля 2022 года</t>
  </si>
  <si>
    <t xml:space="preserve">1 месяц</t>
  </si>
  <si>
    <t xml:space="preserve">Амурская область</t>
  </si>
  <si>
    <t xml:space="preserve">2018</t>
  </si>
  <si>
    <t xml:space="preserve">2004</t>
  </si>
  <si>
    <t xml:space="preserve">Передача теплоэнергии по региональным тепловым сетям</t>
  </si>
  <si>
    <t xml:space="preserve">1 марта 2022 года</t>
  </si>
  <si>
    <t xml:space="preserve">2 месяца</t>
  </si>
  <si>
    <t xml:space="preserve">Архангельская область</t>
  </si>
  <si>
    <t xml:space="preserve">2005</t>
  </si>
  <si>
    <t xml:space="preserve">Прочие объекты и мероприятия, относимые к регулируемому виду деятельности</t>
  </si>
  <si>
    <t xml:space="preserve">1 апреля 2022 года</t>
  </si>
  <si>
    <t xml:space="preserve">3 месяца</t>
  </si>
  <si>
    <t xml:space="preserve">Астраханская область</t>
  </si>
  <si>
    <t xml:space="preserve">2006</t>
  </si>
  <si>
    <t xml:space="preserve">1 мая 2022 года</t>
  </si>
  <si>
    <t xml:space="preserve">4 месяца</t>
  </si>
  <si>
    <t xml:space="preserve">Белгородская область</t>
  </si>
  <si>
    <t xml:space="preserve">2007</t>
  </si>
  <si>
    <t xml:space="preserve">1 июня 2022 года</t>
  </si>
  <si>
    <t xml:space="preserve">5 месяцев</t>
  </si>
  <si>
    <t xml:space="preserve">Брянская область</t>
  </si>
  <si>
    <t xml:space="preserve">2008</t>
  </si>
  <si>
    <t xml:space="preserve">1 июля 2022 года</t>
  </si>
  <si>
    <t xml:space="preserve">6 месяцев</t>
  </si>
  <si>
    <t xml:space="preserve">Владимирская область</t>
  </si>
  <si>
    <t xml:space="preserve">2009</t>
  </si>
  <si>
    <t xml:space="preserve">1 августа 2022 года</t>
  </si>
  <si>
    <t xml:space="preserve">7 месяцев</t>
  </si>
  <si>
    <t xml:space="preserve">Волгоградская область</t>
  </si>
  <si>
    <t xml:space="preserve">2024</t>
  </si>
  <si>
    <t xml:space="preserve">2010</t>
  </si>
  <si>
    <t xml:space="preserve">1 сентября 2022 года</t>
  </si>
  <si>
    <t xml:space="preserve">8 месяцев</t>
  </si>
  <si>
    <t xml:space="preserve">Вологодская область</t>
  </si>
  <si>
    <t xml:space="preserve">2025</t>
  </si>
  <si>
    <t xml:space="preserve">2011</t>
  </si>
  <si>
    <t xml:space="preserve">1 октября 2022 года</t>
  </si>
  <si>
    <t xml:space="preserve">Воронежская область</t>
  </si>
  <si>
    <t xml:space="preserve">2026</t>
  </si>
  <si>
    <t xml:space="preserve">2012</t>
  </si>
  <si>
    <t xml:space="preserve">1 ноября 2022 года</t>
  </si>
  <si>
    <t xml:space="preserve">10 месяцев</t>
  </si>
  <si>
    <t xml:space="preserve">г.Байконур</t>
  </si>
  <si>
    <t xml:space="preserve">2027</t>
  </si>
  <si>
    <t xml:space="preserve">2013</t>
  </si>
  <si>
    <t xml:space="preserve">1 декабря 2022 года</t>
  </si>
  <si>
    <t xml:space="preserve">11 месяцев</t>
  </si>
  <si>
    <t xml:space="preserve">г. Москва</t>
  </si>
  <si>
    <t xml:space="preserve">2028</t>
  </si>
  <si>
    <t xml:space="preserve">2014</t>
  </si>
  <si>
    <t xml:space="preserve">12 месяцев</t>
  </si>
  <si>
    <t xml:space="preserve">г.Санкт-Петербург</t>
  </si>
  <si>
    <t xml:space="preserve">2029</t>
  </si>
  <si>
    <t xml:space="preserve">2015</t>
  </si>
  <si>
    <t xml:space="preserve">г.Севастополь</t>
  </si>
  <si>
    <t xml:space="preserve">2030</t>
  </si>
  <si>
    <t xml:space="preserve">2016</t>
  </si>
  <si>
    <t xml:space="preserve">Еврейская автономная область</t>
  </si>
  <si>
    <t xml:space="preserve">2031</t>
  </si>
  <si>
    <t xml:space="preserve">Забайкальский край</t>
  </si>
  <si>
    <t xml:space="preserve">2032</t>
  </si>
  <si>
    <t xml:space="preserve">Ивановская область</t>
  </si>
  <si>
    <t xml:space="preserve">2033</t>
  </si>
  <si>
    <t xml:space="preserve">Иркутская область</t>
  </si>
  <si>
    <t xml:space="preserve">Кабардино-Балкарская республика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</si>
  <si>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</si>
  <si>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</si>
  <si>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</si>
  <si>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Карачаево-Черкесская республика</t>
  </si>
  <si>
    <t xml:space="preserve">Кемеровская область</t>
  </si>
  <si>
    <t xml:space="preserve">Кировская область</t>
  </si>
  <si>
    <t xml:space="preserve">Костромская область</t>
  </si>
  <si>
    <t xml:space="preserve">Краснодарский край</t>
  </si>
  <si>
    <t xml:space="preserve">Красноярский край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</si>
  <si>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</si>
  <si>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</si>
  <si>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</si>
  <si>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</si>
  <si>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2034</t>
  </si>
  <si>
    <t xml:space="preserve">Магаданская область</t>
  </si>
  <si>
    <t xml:space="preserve">2035</t>
  </si>
  <si>
    <t xml:space="preserve">Московская область</t>
  </si>
  <si>
    <t xml:space="preserve">2036</t>
  </si>
  <si>
    <t xml:space="preserve">Мурманская область</t>
  </si>
  <si>
    <t xml:space="preserve">2037</t>
  </si>
  <si>
    <t xml:space="preserve">Ненецкий автономный округ</t>
  </si>
  <si>
    <t xml:space="preserve">2038</t>
  </si>
  <si>
    <t xml:space="preserve">Нижегородская область</t>
  </si>
  <si>
    <t xml:space="preserve">2039</t>
  </si>
  <si>
    <t xml:space="preserve">Новгородская область</t>
  </si>
  <si>
    <t xml:space="preserve">2040</t>
  </si>
  <si>
    <t xml:space="preserve">Новосибирская область</t>
  </si>
  <si>
    <t xml:space="preserve">2041</t>
  </si>
  <si>
    <t xml:space="preserve">Омская область</t>
  </si>
  <si>
    <t xml:space="preserve">2042</t>
  </si>
  <si>
    <t xml:space="preserve">Оренбургская область</t>
  </si>
  <si>
    <t xml:space="preserve">2043</t>
  </si>
  <si>
    <t xml:space="preserve">Орловская область</t>
  </si>
  <si>
    <t xml:space="preserve">2044</t>
  </si>
  <si>
    <t xml:space="preserve">Пензенская область</t>
  </si>
  <si>
    <t xml:space="preserve">2045</t>
  </si>
  <si>
    <t xml:space="preserve">Пермский край</t>
  </si>
  <si>
    <t xml:space="preserve">2046</t>
  </si>
  <si>
    <t xml:space="preserve">Приморский край</t>
  </si>
  <si>
    <t xml:space="preserve">2047</t>
  </si>
  <si>
    <t xml:space="preserve">Псковская область</t>
  </si>
  <si>
    <t xml:space="preserve">2048</t>
  </si>
  <si>
    <t xml:space="preserve">Республика Адыгея</t>
  </si>
  <si>
    <t xml:space="preserve">2049</t>
  </si>
  <si>
    <t xml:space="preserve">Республика Алтай</t>
  </si>
  <si>
    <t xml:space="preserve">2050</t>
  </si>
  <si>
    <t xml:space="preserve">Республика Башкортостан</t>
  </si>
  <si>
    <t xml:space="preserve">2051</t>
  </si>
  <si>
    <t xml:space="preserve">Республика Бурятия</t>
  </si>
  <si>
    <t xml:space="preserve">2052</t>
  </si>
  <si>
    <t xml:space="preserve">Республика Дагестан</t>
  </si>
  <si>
    <t xml:space="preserve">2053</t>
  </si>
  <si>
    <t xml:space="preserve">Республика Ингушетия</t>
  </si>
  <si>
    <t xml:space="preserve">Республика Калмыкия</t>
  </si>
  <si>
    <t xml:space="preserve">Республика Карелия</t>
  </si>
  <si>
    <t xml:space="preserve">Республика Коми</t>
  </si>
  <si>
    <t xml:space="preserve">Республика Крым</t>
  </si>
  <si>
    <t xml:space="preserve">Республика Марий Эл</t>
  </si>
  <si>
    <t xml:space="preserve">Республика Мордовия</t>
  </si>
  <si>
    <t xml:space="preserve">Республика Саха (Якутия)</t>
  </si>
  <si>
    <t xml:space="preserve">Республика Северная Осетия-Алания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</si>
  <si>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</si>
  <si>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</si>
  <si>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</si>
  <si>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</si>
  <si>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</si>
  <si>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</si>
  <si>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</si>
  <si>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</si>
  <si>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</si>
  <si>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</si>
  <si>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</si>
  <si>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</si>
  <si>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</si>
  <si>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</si>
  <si>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</si>
  <si>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</si>
  <si>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</si>
  <si>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</si>
  <si>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</si>
  <si>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</si>
  <si>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</si>
  <si>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</si>
  <si>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</si>
  <si>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</si>
  <si>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</si>
  <si>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Расчетные листы</t>
  </si>
  <si>
    <t xml:space="preserve">Скрытые листы</t>
  </si>
  <si>
    <t xml:space="preserve">Инструкция</t>
  </si>
  <si>
    <t xml:space="preserve">TEHSHEET</t>
  </si>
  <si>
    <t xml:space="preserve">Лог обновления</t>
  </si>
  <si>
    <t xml:space="preserve">AllSheetsInThisWorkbook</t>
  </si>
  <si>
    <t xml:space="preserve">Титульный</t>
  </si>
  <si>
    <t xml:space="preserve">et_union</t>
  </si>
  <si>
    <t xml:space="preserve">ИП</t>
  </si>
  <si>
    <t xml:space="preserve">mod_00</t>
  </si>
  <si>
    <t xml:space="preserve">Качество и надежность</t>
  </si>
  <si>
    <t xml:space="preserve">mod_01</t>
  </si>
  <si>
    <t xml:space="preserve">mod_02</t>
  </si>
  <si>
    <t xml:space="preserve">Проверка</t>
  </si>
  <si>
    <t xml:space="preserve">mod_com</t>
  </si>
  <si>
    <t xml:space="preserve">modProv</t>
  </si>
  <si>
    <t xml:space="preserve">modFill</t>
  </si>
  <si>
    <t xml:space="preserve">modHTTP</t>
  </si>
  <si>
    <t xml:space="preserve">modReestr</t>
  </si>
  <si>
    <t xml:space="preserve">modInstruction</t>
  </si>
  <si>
    <t xml:space="preserve">modUpdTemplMain</t>
  </si>
  <si>
    <t xml:space="preserve">modfrmCheckUpdates</t>
  </si>
  <si>
    <t xml:space="preserve">modfrmDateChoose</t>
  </si>
  <si>
    <t xml:space="preserve">modfrmRegion</t>
  </si>
  <si>
    <t xml:space="preserve">modfrmReestr</t>
  </si>
  <si>
    <t xml:space="preserve">REESTR_MO</t>
  </si>
  <si>
    <t xml:space="preserve">REESTR_ORG</t>
  </si>
  <si>
    <t xml:space="preserve">REESTR_IP</t>
  </si>
  <si>
    <t xml:space="preserve">modClassifierValidate</t>
  </si>
  <si>
    <t xml:space="preserve">modCheckCyan</t>
  </si>
  <si>
    <t xml:space="preserve">modHyp</t>
  </si>
  <si>
    <t xml:space="preserve">II квартал</t>
  </si>
  <si>
    <t xml:space="preserve">III квартал</t>
  </si>
  <si>
    <t xml:space="preserve">IV квартал</t>
  </si>
  <si>
    <t xml:space="preserve">тыс.руб. </t>
  </si>
  <si>
    <t xml:space="preserve">et_ws_01_m</t>
  </si>
  <si>
    <t xml:space="preserve">Данные по источникам финансирования для объекта инфраструктуры или мероприятия в целом</t>
  </si>
  <si>
    <t xml:space="preserve">et_ws_01_obj</t>
  </si>
  <si>
    <t xml:space="preserve">et_ws_01_ifin</t>
  </si>
  <si>
    <t xml:space="preserve">et_com</t>
  </si>
  <si>
    <t xml:space="preserve">INVP_NAME</t>
  </si>
  <si>
    <t xml:space="preserve">L_START_DATE</t>
  </si>
  <si>
    <t xml:space="preserve">L_END_DATE</t>
  </si>
  <si>
    <t xml:space="preserve">ORG_NAME</t>
  </si>
  <si>
    <t xml:space="preserve">INN_NAME</t>
  </si>
  <si>
    <t xml:space="preserve">KPP_NAME</t>
  </si>
  <si>
    <t xml:space="preserve">L_OPF</t>
  </si>
  <si>
    <t xml:space="preserve">FIL_NAME</t>
  </si>
  <si>
    <t xml:space="preserve">VDET_NAME</t>
  </si>
  <si>
    <t xml:space="preserve">L_DECISION_NAME</t>
  </si>
  <si>
    <t xml:space="preserve">L_DECISION_TYPE</t>
  </si>
  <si>
    <t xml:space="preserve">L_DECISION_NMBR</t>
  </si>
  <si>
    <t xml:space="preserve">L_DECISION_DATE</t>
  </si>
  <si>
    <t xml:space="preserve">L_DECISION_URL</t>
  </si>
  <si>
    <t xml:space="preserve">L8_1</t>
  </si>
  <si>
    <t xml:space="preserve">L15</t>
  </si>
  <si>
    <t xml:space="preserve">L_CONCESSION</t>
  </si>
  <si>
    <t xml:space="preserve">L_NVV</t>
  </si>
  <si>
    <t xml:space="preserve">L2_1_1</t>
  </si>
  <si>
    <t xml:space="preserve">L2_1_2</t>
  </si>
  <si>
    <t xml:space="preserve">L2_2_3</t>
  </si>
  <si>
    <t xml:space="preserve">L2_2_4</t>
  </si>
  <si>
    <t xml:space="preserve">L_RST_ORG_ID</t>
  </si>
  <si>
    <t xml:space="preserve">ID</t>
  </si>
  <si>
    <t xml:space="preserve">L22</t>
  </si>
  <si>
    <t xml:space="preserve">L23</t>
  </si>
  <si>
    <t xml:space="preserve">L24</t>
  </si>
  <si>
    <t xml:space="preserve">L20</t>
  </si>
  <si>
    <t xml:space="preserve">L21</t>
  </si>
  <si>
    <t xml:space="preserve">Инвестиционная программа № 371 от 30.10.2018 МУП "Тепловые сети" в сфере теплоснабжения по реконструкции, модернизации и развитию тепловых сетей и сетей ГВС, на территории муниципального района Угличский на 2019-2023 годы</t>
  </si>
  <si>
    <t xml:space="preserve">01.07.2019</t>
  </si>
  <si>
    <t xml:space="preserve">МУП "Тепловые сети"</t>
  </si>
  <si>
    <t xml:space="preserve">7612043980</t>
  </si>
  <si>
    <t xml:space="preserve">761201001</t>
  </si>
  <si>
    <t xml:space="preserve">6 52 43 | Муниципальные унитарные предприятия</t>
  </si>
  <si>
    <t xml:space="preserve">Передача</t>
  </si>
  <si>
    <t xml:space="preserve">Об утверждении скорректированных инвестиционных программ</t>
  </si>
  <si>
    <t xml:space="preserve">380</t>
  </si>
  <si>
    <t xml:space="preserve">20.11.2020</t>
  </si>
  <si>
    <t xml:space="preserve">https://portal.eias.ru/Portal/DownloadPage.aspx?type=12&amp;guid=fbec13ed-8ceb-44eb-aeed-77dbb2504bda</t>
  </si>
  <si>
    <t xml:space="preserve">по организации и мероприятиям</t>
  </si>
  <si>
    <t xml:space="preserve">152615 г.Углич ул Ленина д 1б</t>
  </si>
  <si>
    <t xml:space="preserve">Червякова Вера Александровна</t>
  </si>
  <si>
    <t xml:space="preserve">инженер</t>
  </si>
  <si>
    <t xml:space="preserve">27569386</t>
  </si>
  <si>
    <t xml:space="preserve">chervyakova@uglich.adm.yar.ru</t>
  </si>
  <si>
    <t xml:space="preserve">68179695</t>
  </si>
  <si>
    <t xml:space="preserve">Инвестиционная программа ЗАО "Пансионат отдыха "Ярославль" в сфере теплоснабжения на 2018-2027 годы</t>
  </si>
  <si>
    <t xml:space="preserve">01.07.2018</t>
  </si>
  <si>
    <t xml:space="preserve">31.12.2033</t>
  </si>
  <si>
    <t xml:space="preserve">ЗАО "Пансионат отдыха "Ярославль"</t>
  </si>
  <si>
    <t xml:space="preserve">7627015577</t>
  </si>
  <si>
    <t xml:space="preserve">762701001</t>
  </si>
  <si>
    <t xml:space="preserve">1 22 67 | Непубличные акционерные общества</t>
  </si>
  <si>
    <t xml:space="preserve">Об утверждении инвестиционных программ</t>
  </si>
  <si>
    <t xml:space="preserve">298</t>
  </si>
  <si>
    <t xml:space="preserve">21.08.2019</t>
  </si>
  <si>
    <t xml:space="preserve">https://portal.eias.ru/Portal/DownloadPage.aspx?type=12&amp;guid=3cec5e7d-6d03-4af7-8117-f0f7a724cd21</t>
  </si>
  <si>
    <t xml:space="preserve">150522  Ярославская область, Ярославский район, п\о Красные ткачи</t>
  </si>
  <si>
    <t xml:space="preserve">Савченко Виктория Анатольевна</t>
  </si>
  <si>
    <t xml:space="preserve">Ведущий экономист</t>
  </si>
  <si>
    <t xml:space="preserve">8 (4852) 30-26-84</t>
  </si>
  <si>
    <t xml:space="preserve">econ@incomproekt.ru</t>
  </si>
  <si>
    <t xml:space="preserve">26514513</t>
  </si>
  <si>
    <t xml:space="preserve">68179693</t>
  </si>
  <si>
    <t xml:space="preserve">Инвестиционная программа ОАО "Яргортеплоэнерго"</t>
  </si>
  <si>
    <t xml:space="preserve">ОАО "Яргортеплоэнерго"</t>
  </si>
  <si>
    <t xml:space="preserve">7606047507</t>
  </si>
  <si>
    <t xml:space="preserve">760601001</t>
  </si>
  <si>
    <t xml:space="preserve">1 22 47 | Публичные акционерные общества</t>
  </si>
  <si>
    <t xml:space="preserve">Некомбинированное производство :: Сбыт</t>
  </si>
  <si>
    <t xml:space="preserve">Об утверждении изменений, вносимых в скорректированную инвестиционную программу АО  "Яргортеплоэнерго"</t>
  </si>
  <si>
    <t xml:space="preserve">194</t>
  </si>
  <si>
    <t xml:space="preserve">17.10.2022</t>
  </si>
  <si>
    <t xml:space="preserve">https://portal.eias.ru/Portal/DownloadPage.aspx?type=12&amp;guid=eadfa377-120d-4a2f-b834-0024810bb90e</t>
  </si>
  <si>
    <t xml:space="preserve">150054, г.Ярославль, ул.Чехова, 28а</t>
  </si>
  <si>
    <t xml:space="preserve">Комаров Михаил Павлович</t>
  </si>
  <si>
    <t xml:space="preserve">И.О.Начальника ПТО</t>
  </si>
  <si>
    <t xml:space="preserve">(4852) 59-49-44 доб. 136</t>
  </si>
  <si>
    <t xml:space="preserve">YGTE@YGTE.RU</t>
  </si>
  <si>
    <t xml:space="preserve">26483162</t>
  </si>
  <si>
    <t xml:space="preserve">68179696</t>
  </si>
  <si>
    <t xml:space="preserve">Инвестиционная программа от 02.10.2019 АО "Малая комплексная энергетика" в сфере теплоснабжения по строительству, реконструкции и модернизации объектов, на территории муниципального района Ростовский на 2020-2023 годы</t>
  </si>
  <si>
    <t xml:space="preserve">01.01.2020</t>
  </si>
  <si>
    <t xml:space="preserve">АО "Малая комплексная энергетика"</t>
  </si>
  <si>
    <t xml:space="preserve">7612043797</t>
  </si>
  <si>
    <t xml:space="preserve">Об утверждении изменений, вносимых в скорректированную инвестиционную программу АО "МКЭ" (Ростовский МР)</t>
  </si>
  <si>
    <t xml:space="preserve">210</t>
  </si>
  <si>
    <t xml:space="preserve">27.10.2022</t>
  </si>
  <si>
    <t xml:space="preserve">https://portal.eias.ru/Portal/DownloadPage.aspx?type=12&amp;guid=3e5ba91a-1f21-4555-9cda-48b66be6feeb</t>
  </si>
  <si>
    <t xml:space="preserve">150040 г. Ярославль, ул. Победы, д.28-А</t>
  </si>
  <si>
    <t xml:space="preserve">Перелыгина Ольга Александровна</t>
  </si>
  <si>
    <t xml:space="preserve">главный специалист ОТОиЭП</t>
  </si>
  <si>
    <t xml:space="preserve">(4852)40-79-65 доб1117</t>
  </si>
  <si>
    <t xml:space="preserve">pereligina@mke76.ru</t>
  </si>
  <si>
    <t xml:space="preserve">28822308</t>
  </si>
  <si>
    <t xml:space="preserve">68179700</t>
  </si>
  <si>
    <t xml:space="preserve">Инвестиционная программа от 15.10.2020 АО "Тутаевская ПГУ" в сфере теплоснабжения по строительству, реконструкции и модернизации системы теплоснабжения на 2021-2023 годы</t>
  </si>
  <si>
    <t xml:space="preserve">01.01.2021</t>
  </si>
  <si>
    <t xml:space="preserve">АО "Тутаевская ПГУ"</t>
  </si>
  <si>
    <t xml:space="preserve">7611020204</t>
  </si>
  <si>
    <t xml:space="preserve">761101001</t>
  </si>
  <si>
    <t xml:space="preserve">334</t>
  </si>
  <si>
    <t xml:space="preserve">15.10.2020</t>
  </si>
  <si>
    <t xml:space="preserve">https://portal.eias.ru/Portal/DownloadPage.aspx?type=12&amp;guid=44c1e5d4-9af8-4841-814c-da56c507e31e</t>
  </si>
  <si>
    <t xml:space="preserve">152300 Ярославская обл., г.Тутаев, ул.Промышленная, д.15</t>
  </si>
  <si>
    <t xml:space="preserve">Виноградова Наталия Александровна</t>
  </si>
  <si>
    <t xml:space="preserve">начальник ФЭО</t>
  </si>
  <si>
    <t xml:space="preserve">(48533) 2-90-19</t>
  </si>
  <si>
    <t xml:space="preserve">vinogradova@tpgu.ru</t>
  </si>
  <si>
    <t xml:space="preserve">28134686</t>
  </si>
  <si>
    <t xml:space="preserve">68179698</t>
  </si>
  <si>
    <t xml:space="preserve">Инвестиционная программа от 15.10.2020 АО "Яркоммунсервис" в сфере теплоснабжения по модернизации котельной, на территории с Стогинское, Митинское сельское поселение, Гаврилов-Ямский муниципальный район на 2021-2023 годы</t>
  </si>
  <si>
    <t xml:space="preserve">АО "Яркоммунсервис"</t>
  </si>
  <si>
    <t xml:space="preserve">7602090950</t>
  </si>
  <si>
    <t xml:space="preserve">760201001</t>
  </si>
  <si>
    <t xml:space="preserve">150042 г. Ярославль, ул. Блюхера, д. 26</t>
  </si>
  <si>
    <t xml:space="preserve">Пошивалова Татьяна Алексеевна</t>
  </si>
  <si>
    <t xml:space="preserve">Начальник ОЭОТиУП</t>
  </si>
  <si>
    <t xml:space="preserve">4852 55-29-24</t>
  </si>
  <si>
    <t xml:space="preserve">yaks_yar@mail.ru</t>
  </si>
  <si>
    <t xml:space="preserve">28507030</t>
  </si>
  <si>
    <t xml:space="preserve">68179680</t>
  </si>
  <si>
    <t xml:space="preserve">Инвестиционная программа от 15.10.2020 АО "Яркоммунсервис" в сфере теплоснабжения по модернизации системы теплоснабжения, на территории рп Петровское, Петровское сельское поселение, Ростовский муниципальный район на 2021-2023 годы</t>
  </si>
  <si>
    <t xml:space="preserve">68179704</t>
  </si>
  <si>
    <t xml:space="preserve">Инвестиционная программа от 15.10.2020 АО "Яркоммунсервис" в сфере теплоснабжения по модернизации системы теплоснабжения, на территории с Воскресенское, Октябрьское сельское поселение, Некоузский муниципальный район на 2021-2023 годы</t>
  </si>
  <si>
    <t xml:space="preserve">68179702</t>
  </si>
  <si>
    <t xml:space="preserve">Инвестиционная программа от 15.10.2020 АО "Яркоммунсервис" в сфере теплоснабжения по техническому перевооружению котельной, на территории г Мышкин, Городское поселение г. Мышкин, Мышкинский муниципальный район на 2021-2023 годы</t>
  </si>
  <si>
    <t xml:space="preserve">68179677</t>
  </si>
  <si>
    <t xml:space="preserve">Инвестиционная программа от 15.10.2020 АО "Яркоммунсервис" в сфере теплоснабжения по техническому перевооружению котельной, на территории п Волга, Волжское сельское поселение, Некоузский муниципальный район на 2021-2023 годы</t>
  </si>
  <si>
    <t xml:space="preserve">68179701</t>
  </si>
  <si>
    <t xml:space="preserve">Инвестиционная программа от 15.10.2020 АО "Яркоммунсервис" в сфере теплоснабжения по техническому перевооружению систем теплоснабжения, на территории с Климатино, Поречье-Рыбное сельское поселение, Ростовский муниципальный район на 2021-2023 годы</t>
  </si>
  <si>
    <t xml:space="preserve">68179703</t>
  </si>
  <si>
    <t xml:space="preserve">Инвестиционная программа от 21.10.2021 АО "Малая комплексная энергетика" в сфере теплоснабжения по строительству, реконструкции и модернизации объектов, на территории муниципального района Угличский на 2022-2026 годы</t>
  </si>
  <si>
    <t xml:space="preserve">01.01.2022</t>
  </si>
  <si>
    <t xml:space="preserve">31.12.2026</t>
  </si>
  <si>
    <t xml:space="preserve">Об утверждении изменений, вносимых в инвестиционную программу АО «МКЭ» (Угличский МР)</t>
  </si>
  <si>
    <t xml:space="preserve">212</t>
  </si>
  <si>
    <t xml:space="preserve">https://portal.eias.ru/Portal/DownloadPage.aspx?type=12&amp;guid=6273a711-a077-47a2-91c7-0fae62b3bc55</t>
  </si>
  <si>
    <t xml:space="preserve">главный специалист отдела тарифообразования и экономического планирования (ОТиЭП)</t>
  </si>
  <si>
    <t xml:space="preserve">68179692</t>
  </si>
  <si>
    <t xml:space="preserve">Инвестиционная программа от 23.10.2020 АО "Норский керамический завод" в сфере теплоснабжения в отношении котельной на 2021-2025 годы</t>
  </si>
  <si>
    <t xml:space="preserve">31.12.2025</t>
  </si>
  <si>
    <t xml:space="preserve">АО "Норский керамический завод"</t>
  </si>
  <si>
    <t xml:space="preserve">7602013169</t>
  </si>
  <si>
    <t xml:space="preserve">Об утверждении изменений, вносимых в инвестиционную программу АО "НКЗ"</t>
  </si>
  <si>
    <t xml:space="preserve">224</t>
  </si>
  <si>
    <t xml:space="preserve">https://portal.eias.ru/Portal/DownloadPage.aspx?type=12&amp;guid=630f5b88-af11-47d8-9c56-3b6adc162253</t>
  </si>
  <si>
    <t xml:space="preserve">по отдельным мероприятиям</t>
  </si>
  <si>
    <t xml:space="preserve">г. Ярославль, Красноперевальский пер., д.1, литер К</t>
  </si>
  <si>
    <t xml:space="preserve">150019, г.Ярославль, Красноперевальский пер., д.1, литер К</t>
  </si>
  <si>
    <t xml:space="preserve">Гомулина Наталия Владимировна</t>
  </si>
  <si>
    <t xml:space="preserve">Начальник финансово-экономического отдела</t>
  </si>
  <si>
    <t xml:space="preserve">(4852) 67 13 47</t>
  </si>
  <si>
    <t xml:space="preserve">fin@zaonkz.ru</t>
  </si>
  <si>
    <t xml:space="preserve">26483200</t>
  </si>
  <si>
    <t xml:space="preserve">68179688</t>
  </si>
  <si>
    <t xml:space="preserve">Инвестиционная программа от 23.10.2020 МП ЯМР "Теплоресурс" в сфере теплоснабжения по строительству и модернизации систем теплоснабжения, на территории муниципального района Ярославский на 2021-2027 годы</t>
  </si>
  <si>
    <t xml:space="preserve">31.12.2027</t>
  </si>
  <si>
    <t xml:space="preserve">МП ЯМР "Теплоресурс"</t>
  </si>
  <si>
    <t xml:space="preserve">7627051712</t>
  </si>
  <si>
    <t xml:space="preserve">Об утверждении изменений, вносимых в инвестиционную программу МП ЯМР "Теплоресурс"</t>
  </si>
  <si>
    <t xml:space="preserve">225</t>
  </si>
  <si>
    <t xml:space="preserve">https://portal.eias.ru/Portal/DownloadPage.aspx?type=12&amp;guid=189c354e-81d8-4287-8743-27a881becaef</t>
  </si>
  <si>
    <t xml:space="preserve">поселок Заволжье,  дом 37, помещение 15</t>
  </si>
  <si>
    <t xml:space="preserve">Варфоломеева Марина Геннадьевна</t>
  </si>
  <si>
    <t xml:space="preserve">экономист</t>
  </si>
  <si>
    <t xml:space="preserve">76-97-84</t>
  </si>
  <si>
    <t xml:space="preserve">769784po@mail.ru</t>
  </si>
  <si>
    <t xml:space="preserve">31327447</t>
  </si>
  <si>
    <t xml:space="preserve">68179699</t>
  </si>
  <si>
    <t xml:space="preserve">Инвестиционная программа от 23.10.2020 МУП "Теплосервис" в сфере теплоснабжения по реконструкции котельных, на территории городского округа Переславль-Залесский на 2021-2023 годы</t>
  </si>
  <si>
    <t xml:space="preserve">МУП "Теплосервис"</t>
  </si>
  <si>
    <t xml:space="preserve">7608036268</t>
  </si>
  <si>
    <t xml:space="preserve">760801001</t>
  </si>
  <si>
    <t xml:space="preserve">354</t>
  </si>
  <si>
    <t xml:space="preserve">23.10.2020</t>
  </si>
  <si>
    <t xml:space="preserve">https://portal.eias.ru/Portal/DownloadPage.aspx?type=12&amp;guid=ff84e890-307b-4676-a606-1e25855a7ef7</t>
  </si>
  <si>
    <t xml:space="preserve">152023, Ярославская область, г.Переславль-Залесский, ул.Свободы, д.98</t>
  </si>
  <si>
    <t xml:space="preserve">Волкова Екатерина Витальевна</t>
  </si>
  <si>
    <t xml:space="preserve">ведущий экономист</t>
  </si>
  <si>
    <t xml:space="preserve">8 48535 3-84-51</t>
  </si>
  <si>
    <t xml:space="preserve">Teploservicepz@yandex.ru</t>
  </si>
  <si>
    <t xml:space="preserve">31221168</t>
  </si>
  <si>
    <t xml:space="preserve">68179691</t>
  </si>
  <si>
    <t xml:space="preserve">Инвестиционная программа от 23.10.2020 МУП "Теплосервис" в сфере теплоснабжения по строительству, реконструкции и модернизации тепловых сетей на 2021-2025 годы</t>
  </si>
  <si>
    <t xml:space="preserve">8(48535) 3-84-51</t>
  </si>
  <si>
    <t xml:space="preserve">68179690</t>
  </si>
  <si>
    <t xml:space="preserve">Инвестиционная программа от 23.10.2020 ООО "Управляющая производственно-торговая компания "Топливоподающие системы" в сфере теплоснабжения в отношении котельной, на территории городского округа Ярославль на 2021-2026 годы</t>
  </si>
  <si>
    <t xml:space="preserve">ООО "Управляющая производственно-торговая компания "Топливоподающие системы"</t>
  </si>
  <si>
    <t xml:space="preserve">7603013073</t>
  </si>
  <si>
    <t xml:space="preserve">Об утверждении изменений, вносимых в скорректированную инвестиционную программу ООО "УПТК "ТПС"</t>
  </si>
  <si>
    <t xml:space="preserve">203</t>
  </si>
  <si>
    <t xml:space="preserve">21.10.2022</t>
  </si>
  <si>
    <t xml:space="preserve">https://portal.eias.ru/Portal/DownloadPage.aspx?type=12&amp;guid=6f687011-1757-4993-abcf-43b17fbdbe31</t>
  </si>
  <si>
    <t xml:space="preserve">150051, г. Ярославль, проспект Машиностроителей, д. 51</t>
  </si>
  <si>
    <t xml:space="preserve">Гнедин Владимир Геннадьевич</t>
  </si>
  <si>
    <t xml:space="preserve">Директор</t>
  </si>
  <si>
    <t xml:space="preserve">8 (4852) 40-59-16</t>
  </si>
  <si>
    <t xml:space="preserve">uptktps@gaz.ru</t>
  </si>
  <si>
    <t xml:space="preserve">28135241</t>
  </si>
  <si>
    <t xml:space="preserve">68179679</t>
  </si>
  <si>
    <t xml:space="preserve">Инвестиционная программа от 29.10.2021 ООО "ЭКОПЕТРОВСК" в сфере теплоснабжения по модернизации котельных, на территории городского округа Переславль-Залесский на 2022-2027 годы</t>
  </si>
  <si>
    <t xml:space="preserve">ООО "ЭКОПЕТРОВСК"</t>
  </si>
  <si>
    <t xml:space="preserve">6444009736</t>
  </si>
  <si>
    <t xml:space="preserve">644401001</t>
  </si>
  <si>
    <t xml:space="preserve">Об утверждении инвестиционной программы ООО "ЭкоПетровск"</t>
  </si>
  <si>
    <t xml:space="preserve">324</t>
  </si>
  <si>
    <t xml:space="preserve">29.10.2021</t>
  </si>
  <si>
    <t xml:space="preserve">https://portal.eias.ru/Portal/DownloadPage.aspx?type=12&amp;guid=6a058ddc-f2fd-46a0-a61f-1d9b4267470c</t>
  </si>
  <si>
    <t xml:space="preserve">412540,Саратовская обл.г.Петровск, ул.Московская,д24,Литер Б, Помещение 2</t>
  </si>
  <si>
    <t xml:space="preserve">152025,г.Переславль - Залесский, Ярославской обл.,пл.Менделеева,2</t>
  </si>
  <si>
    <t xml:space="preserve">ширяев ю.а.</t>
  </si>
  <si>
    <t xml:space="preserve">главный энергетик</t>
  </si>
  <si>
    <t xml:space="preserve">8(48535) 69-344</t>
  </si>
  <si>
    <t xml:space="preserve">energetik@slavich.ru</t>
  </si>
  <si>
    <t xml:space="preserve">31457276</t>
  </si>
  <si>
    <t xml:space="preserve">68179681</t>
  </si>
  <si>
    <t xml:space="preserve">Инвестиционная программа от 30.10.2018 АО "Ярославские ЭнергоСистемы" в сфере теплоснабжения по комплексному развитию систем инженерной инфраструктуры, на территории городского округа Ярославль на 2019-2023 годы</t>
  </si>
  <si>
    <t xml:space="preserve">АО "Ярославские ЭнергоСистемы"</t>
  </si>
  <si>
    <t xml:space="preserve">7603066822</t>
  </si>
  <si>
    <t xml:space="preserve">Об утверждении изменений, вносимых в скорректированную инвестиционную программу АО "ЯЭС"</t>
  </si>
  <si>
    <t xml:space="preserve">223</t>
  </si>
  <si>
    <t xml:space="preserve">07.11.2022</t>
  </si>
  <si>
    <t xml:space="preserve">https://portal.eias.ru/Portal/DownloadPage.aspx?type=12&amp;guid=339b16b8-0a22-4d1d-b714-6f2e5807121d</t>
  </si>
  <si>
    <t xml:space="preserve">150055, Ярославль, ул. Красноборская, дом 5, корп.1</t>
  </si>
  <si>
    <t xml:space="preserve">Воробьев Юрий Владимирович</t>
  </si>
  <si>
    <t xml:space="preserve">начальник ПЭО</t>
  </si>
  <si>
    <t xml:space="preserve">23-18-40 (доб. 250)</t>
  </si>
  <si>
    <t xml:space="preserve">vuv@yarensys.ru</t>
  </si>
  <si>
    <t xml:space="preserve">30919361</t>
  </si>
  <si>
    <t xml:space="preserve">68179697</t>
  </si>
  <si>
    <t xml:space="preserve">28932227</t>
  </si>
  <si>
    <t xml:space="preserve">68179685</t>
  </si>
  <si>
    <t xml:space="preserve">Инвестиционная программа от 30.10.2018 ПАО "ТГК-2" в сфере теплоснабжения по модернизации, реконструкции и техническому перевооружению объектов на 2019-2023 годы</t>
  </si>
  <si>
    <t xml:space="preserve">ПАО "ТГК-2"</t>
  </si>
  <si>
    <t xml:space="preserve">7606053324</t>
  </si>
  <si>
    <t xml:space="preserve">Передача :: Сбыт</t>
  </si>
  <si>
    <t xml:space="preserve">Об утверждении изменений, вносимых в сводную инвестиционную программу ПАО "ТГК-2" г. Ярославль на 2019-2023 годы</t>
  </si>
  <si>
    <t xml:space="preserve">472</t>
  </si>
  <si>
    <t xml:space="preserve">18.11.2019</t>
  </si>
  <si>
    <t xml:space="preserve">https://portal.eias.ru/Portal/DownloadPage.aspx?type=12&amp;guid=27b4d0e6-8e17-49df-8e22-663c4da6517e</t>
  </si>
  <si>
    <t xml:space="preserve">ул. Пятницкая, д. 6, г. Ярославль, 150003</t>
  </si>
  <si>
    <t xml:space="preserve">Платонова Юлия Николаевна</t>
  </si>
  <si>
    <t xml:space="preserve">ведущий специалист ОРПТП г. Ярославль</t>
  </si>
  <si>
    <t xml:space="preserve">4852797490</t>
  </si>
  <si>
    <t xml:space="preserve">PlatonovaYN@tgc-2.ru</t>
  </si>
  <si>
    <t xml:space="preserve">26523308</t>
  </si>
  <si>
    <t xml:space="preserve">68179687</t>
  </si>
  <si>
    <t xml:space="preserve">Инвестиционная программа от 30.10.2019 АО "Яркоммунсервис" в сфере теплоснабжения по реконструкции оборудования, на территории городского поселения г. Данилов, Даниловский муниципальный район на 2020-2024 годы</t>
  </si>
  <si>
    <t xml:space="preserve">31.12.2024</t>
  </si>
  <si>
    <t xml:space="preserve">443</t>
  </si>
  <si>
    <t xml:space="preserve">30.10.2019</t>
  </si>
  <si>
    <t xml:space="preserve">https://portal.eias.ru/Portal/DownloadPage.aspx?type=12&amp;guid=4f9ee70f-0a84-4077-9b4f-27cdaf2016ad</t>
  </si>
  <si>
    <t xml:space="preserve">68179678</t>
  </si>
  <si>
    <t xml:space="preserve">Инвестиционная программа от 30.10.2019 АО "Яркоммунсервис" в сфере теплоснабжения по реконструкции тепловых сетей, на территории п Октябрь, Октябрьское сельское поселение, Некоузский муниципальный район на 2020-2024 годы</t>
  </si>
  <si>
    <t xml:space="preserve">68179694</t>
  </si>
  <si>
    <t xml:space="preserve">Инвестиционная программа от 30.10.2019 АО "Яркоммунсервис" в сфере теплоснабжения по реконструкции тепловых сетей, на территории с Мокеиха, Октябрьское сельское поселение, Некоузский муниципальный район на 2020-2024 годы</t>
  </si>
  <si>
    <t xml:space="preserve">68179684</t>
  </si>
  <si>
    <t xml:space="preserve">Инвестиционная программа от 30.10.2019 МУП ТМР "ТутаевТеплоЭнерго" в сфере теплоснабжения по реконструкции и модернизации котельной, на территории сельского поселения Константиновское, Тутаевский муниципальный район на 2020-2022 годы</t>
  </si>
  <si>
    <t xml:space="preserve">31.12.2022</t>
  </si>
  <si>
    <t xml:space="preserve">МУП ТМР "ТутаевТеплоЭнерго"</t>
  </si>
  <si>
    <t xml:space="preserve">7611026862</t>
  </si>
  <si>
    <t xml:space="preserve">152300, Ярославская  обл., г. Тутаев, ул. Пролетарская, д. 30</t>
  </si>
  <si>
    <t xml:space="preserve">152303, Ярославская  обл., г. Тутаев, ул. Моторостроителей, д. 78-а</t>
  </si>
  <si>
    <t xml:space="preserve">Журавлева  Жанна  Викторовна</t>
  </si>
  <si>
    <t xml:space="preserve">ведущий  экономист</t>
  </si>
  <si>
    <t xml:space="preserve">8 (4852) 7 - 02 - 12</t>
  </si>
  <si>
    <t xml:space="preserve">tutaev-te@yandex.ru</t>
  </si>
  <si>
    <t xml:space="preserve">31355330</t>
  </si>
  <si>
    <t xml:space="preserve">68179682</t>
  </si>
  <si>
    <t xml:space="preserve">Инвестиционная программа от 30.10.2020 АО "Малая комплексная энергетика" в сфере теплоснабжения по реконструкции систем теплоснабжения, на территории муниципального района Пошехонский на 2021-2025 годы</t>
  </si>
  <si>
    <t xml:space="preserve">Об утверждении изменений, вносимых в инвестиционную программу АО "МКЭ" (Пошехонский МР)</t>
  </si>
  <si>
    <t xml:space="preserve">211</t>
  </si>
  <si>
    <t xml:space="preserve">https://portal.eias.ru/Portal/DownloadPage.aspx?type=12&amp;guid=2fbd8ec4-2ae9-4998-a68d-b31c7c00ecbf</t>
  </si>
  <si>
    <t xml:space="preserve">152612, Углич, Угличский район, Ярославская область, Ленинское шоссе, дом 7Б</t>
  </si>
  <si>
    <t xml:space="preserve">гл. спец. Отдела тарифообразования и экономического планирования (ОТиЭП)</t>
  </si>
  <si>
    <t xml:space="preserve">+7(4852) 40 79 65 доб. 1117</t>
  </si>
  <si>
    <t xml:space="preserve">68179689</t>
  </si>
  <si>
    <t xml:space="preserve">Инвестиционная программа от 30.11.2017 ООО "АДС" в сфере теплоснабжения по модернизации и реконструкции котельных и тепловых сетей на 2018-2024 годы</t>
  </si>
  <si>
    <t xml:space="preserve">01.07.2017</t>
  </si>
  <si>
    <t xml:space="preserve">ООО "АДС"</t>
  </si>
  <si>
    <t xml:space="preserve">7604008710</t>
  </si>
  <si>
    <t xml:space="preserve">760401001</t>
  </si>
  <si>
    <t xml:space="preserve">Об утверждении изменений, вносимых в скорректированных в  инвестиционную программу ООО "АДС"</t>
  </si>
  <si>
    <t xml:space="preserve">44-ип</t>
  </si>
  <si>
    <t xml:space="preserve">https://portal.eias.ru/Portal/DownloadPage.aspx?type=12&amp;guid=f86a7c40-00aa-43d8-8a1b-77d00f719ef2</t>
  </si>
  <si>
    <t xml:space="preserve">150006, г. Ярославль, ул. Корабельная ,1</t>
  </si>
  <si>
    <t xml:space="preserve">Куропаткина Екатерина Васильевна</t>
  </si>
  <si>
    <t xml:space="preserve">Зам.финансового директора</t>
  </si>
  <si>
    <t xml:space="preserve">(4852) 46-54-74</t>
  </si>
  <si>
    <t xml:space="preserve">465232@yarads.ru</t>
  </si>
  <si>
    <t xml:space="preserve">26483198</t>
  </si>
  <si>
    <t xml:space="preserve">68179683</t>
  </si>
  <si>
    <t xml:space="preserve">Инвестиционная программа от 31.10.2019 ООО "Рыбинская генерация" в сфере теплоснабжения по модернизации и строительству котельных и тепловых сетей на 2019-2031 годы</t>
  </si>
  <si>
    <t xml:space="preserve">01.11.2019</t>
  </si>
  <si>
    <t xml:space="preserve">31.12.2031</t>
  </si>
  <si>
    <t xml:space="preserve">ООО "Рыбинская генерация"</t>
  </si>
  <si>
    <t xml:space="preserve">4401158338</t>
  </si>
  <si>
    <t xml:space="preserve">761001001</t>
  </si>
  <si>
    <t xml:space="preserve">Об утверждении инвестиционной программы общества с ограниченной ответственностью "Рыбинская генерация"</t>
  </si>
  <si>
    <t xml:space="preserve">451</t>
  </si>
  <si>
    <t xml:space="preserve">31.10.2019</t>
  </si>
  <si>
    <t xml:space="preserve">https://portal.eias.ru/Portal/DownloadPage.aspx?type=12&amp;guid=f931fed9-ead8-485f-9282-ec738cf3fbe5</t>
  </si>
  <si>
    <t xml:space="preserve">ИП содержит только мероприятия, реализуемые в рамках КС</t>
  </si>
  <si>
    <t xml:space="preserve">152930, Ярославская область, Рыбинский район, город Рыбинск, территория Юго-западная промзона, д.3, каб.301</t>
  </si>
  <si>
    <t xml:space="preserve">Ботков Вячеслав Александрович</t>
  </si>
  <si>
    <t xml:space="preserve">начальник ПТО</t>
  </si>
  <si>
    <t xml:space="preserve">(4855)20-37-10</t>
  </si>
  <si>
    <t xml:space="preserve">BotkovVA@r-gen.ru</t>
  </si>
  <si>
    <t xml:space="preserve">31352310</t>
  </si>
  <si>
    <t xml:space="preserve">68179686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</si>
</sst>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_-* #,##0.00[$€-1]_-;\-* #,##0.00[$€-1]_-;_-* \-??[$€-1]_-"/>
    <numFmt numFmtId="167" formatCode="#,##0_р_.;[RED]\-#,##0_р_."/>
    <numFmt numFmtId="168" formatCode="\$#,##0_);[RED]&quot;($&quot;#,##0\)"/>
    <numFmt numFmtId="169" formatCode="#,##0.0"/>
    <numFmt numFmtId="170" formatCode="#,##0.000"/>
    <numFmt numFmtId="171" formatCode="#,##0.0000"/>
    <numFmt numFmtId="172" formatCode="#,##0.00"/>
    <numFmt numFmtId="173" formatCode="General"/>
    <numFmt numFmtId="174" formatCode="dd/mm/yyyy\ h:mm"/>
    <numFmt numFmtId="175" formatCode="dd/mm/yyyy"/>
    <numFmt numFmtId="176" formatCode="0"/>
    <numFmt numFmtId="177" formatCode="#,##0.00000"/>
    <numFmt numFmtId="178" formatCode="#,##0"/>
  </numFmts>
  <fonts count="63">
    <font>
      <sz val="9"/>
      <name val="Tahoma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 val="single"/>
      <sz val="10"/>
      <color rgb="FF800080"/>
      <name val="Arial Cyr"/>
      <family val="0"/>
      <charset val="204"/>
    </font>
    <font>
      <u val="single"/>
      <sz val="10"/>
      <color rgb="FF0000FF"/>
      <name val="Arial Cyr"/>
      <family val="0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sz val="11"/>
      <name val="Tahoma"/>
      <family val="2"/>
      <charset val="204"/>
    </font>
    <font>
      <u val="single"/>
      <sz val="9"/>
      <color rgb="FF0000FF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b val="true"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9"/>
      <color rgb="FFFFFFEB"/>
      <name val="Tahoma"/>
      <family val="2"/>
      <charset val="204"/>
    </font>
    <font>
      <sz val="11"/>
      <color rgb="FF333333"/>
      <name val="Calibri"/>
      <family val="2"/>
    </font>
    <font>
      <sz val="9"/>
      <color rgb="FF000000"/>
      <name val="Tahoma"/>
      <family val="2"/>
      <charset val="204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 val="true"/>
      <sz val="10"/>
      <name val="Tahoma"/>
      <family val="2"/>
      <charset val="204"/>
    </font>
    <font>
      <u val="single"/>
      <sz val="20"/>
      <color rgb="FF003366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Marlett"/>
      <family val="0"/>
      <charset val="2"/>
    </font>
    <font>
      <b val="true"/>
      <sz val="10"/>
      <color rgb="FF000000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sz val="10"/>
      <color rgb="FF000000"/>
      <name val="Tahoma"/>
      <family val="0"/>
    </font>
    <font>
      <sz val="10"/>
      <color rgb="FFFFFFFF"/>
      <name val="Tahoma"/>
      <family val="0"/>
    </font>
    <font>
      <b val="true"/>
      <sz val="18"/>
      <color rgb="FFFFFFFF"/>
      <name val="Calibri"/>
      <family val="0"/>
    </font>
    <font>
      <sz val="9"/>
      <color rgb="FF000000"/>
      <name val="Tahoma"/>
      <family val="0"/>
    </font>
    <font>
      <sz val="9"/>
      <color rgb="FFFFFFFF"/>
      <name val="Tahoma"/>
      <family val="2"/>
      <charset val="204"/>
    </font>
    <font>
      <sz val="11"/>
      <name val="Calibri"/>
      <family val="0"/>
    </font>
    <font>
      <sz val="9"/>
      <color rgb="FFCC0000"/>
      <name val="Tahoma"/>
      <family val="2"/>
      <charset val="204"/>
    </font>
    <font>
      <sz val="16"/>
      <name val="Tahoma"/>
      <family val="2"/>
      <charset val="204"/>
    </font>
    <font>
      <sz val="9"/>
      <color rgb="FF993300"/>
      <name val="Tahoma"/>
      <family val="2"/>
      <charset val="204"/>
    </font>
    <font>
      <sz val="16"/>
      <color rgb="FFFFFFFF"/>
      <name val="Tahoma"/>
      <family val="2"/>
      <charset val="204"/>
    </font>
    <font>
      <sz val="10"/>
      <color rgb="FFFFFFFF"/>
      <name val="Wingdings 2"/>
      <family val="1"/>
      <charset val="2"/>
    </font>
    <font>
      <b val="true"/>
      <sz val="24"/>
      <color rgb="FF000000"/>
      <name val="Tahoma"/>
      <family val="2"/>
      <charset val="204"/>
    </font>
    <font>
      <vertAlign val="superscript"/>
      <sz val="9"/>
      <name val="Tahoma"/>
      <family val="2"/>
      <charset val="204"/>
    </font>
    <font>
      <sz val="8"/>
      <name val="Tahoma"/>
      <family val="2"/>
      <charset val="204"/>
    </font>
    <font>
      <b val="true"/>
      <sz val="9"/>
      <color rgb="FFFFFFFF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b val="true"/>
      <sz val="9"/>
      <color rgb="FF333399"/>
      <name val="Tahoma"/>
      <family val="2"/>
      <charset val="204"/>
    </font>
    <font>
      <b val="true"/>
      <sz val="9"/>
      <color rgb="FF0070C0"/>
      <name val="Tahoma"/>
      <family val="2"/>
    </font>
    <font>
      <sz val="8"/>
      <color rgb="FF333333"/>
      <name val="Tahoma"/>
      <family val="2"/>
      <charset val="204"/>
    </font>
    <font>
      <b val="true"/>
      <sz val="8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C00000"/>
      <name val="Tahoma"/>
      <family val="2"/>
      <charset val="204"/>
    </font>
    <font>
      <sz val="9"/>
      <color rgb="FF333333"/>
      <name val="Tahoma"/>
      <family val="2"/>
      <charset val="204"/>
    </font>
    <font>
      <sz val="11"/>
      <color rgb="FF999999"/>
      <name val="Wingdings 2"/>
      <family val="1"/>
      <charset val="2"/>
    </font>
    <font>
      <sz val="11"/>
      <color rgb="FF333333"/>
      <name val="Wingdings 2"/>
      <family val="1"/>
      <charset val="2"/>
    </font>
    <font>
      <sz val="10"/>
      <color rgb="FF333333"/>
      <name val="Tahoma"/>
      <family val="2"/>
      <charset val="204"/>
    </font>
    <font>
      <b val="true"/>
      <sz val="10"/>
      <color rgb="FF333333"/>
      <name val="Tahoma"/>
      <family val="2"/>
      <charset val="204"/>
    </font>
    <font>
      <sz val="11"/>
      <color rgb="FFBCBCBC"/>
      <name val="Wingdings 2"/>
      <family val="1"/>
      <charset val="2"/>
    </font>
    <font>
      <sz val="11"/>
      <color rgb="FFFFFFFF"/>
      <name val="Calibri"/>
      <family val="2"/>
      <charset val="204"/>
    </font>
    <font>
      <sz val="9"/>
      <color rgb="FF999999"/>
      <name val="Tahoma"/>
      <family val="2"/>
      <charset val="204"/>
    </font>
    <font>
      <sz val="9"/>
      <name val="Courier New"/>
      <family val="3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0"/>
        <bgColor rgb="FFFFFFEB"/>
      </patternFill>
    </fill>
    <fill>
      <patternFill patternType="solid">
        <fgColor rgb="FFBCBCBC"/>
        <bgColor rgb="FFBFBFBF"/>
      </patternFill>
    </fill>
    <fill>
      <patternFill patternType="solid">
        <fgColor rgb="FF999999"/>
        <bgColor rgb="FF808080"/>
      </patternFill>
    </fill>
    <fill>
      <patternFill patternType="solid">
        <fgColor rgb="FFFFFFEB"/>
        <bgColor rgb="FFFFFFFF"/>
      </patternFill>
    </fill>
    <fill>
      <patternFill patternType="solid">
        <fgColor rgb="FFFFFFFF"/>
        <bgColor rgb="FFFFFFEB"/>
      </patternFill>
    </fill>
    <fill>
      <patternFill patternType="solid">
        <fgColor rgb="FFD7EAD3"/>
        <bgColor rgb="FFDCE6F2"/>
      </patternFill>
    </fill>
    <fill>
      <patternFill patternType="solid">
        <fgColor rgb="FFD3DBDB"/>
        <bgColor rgb="FFD7EAD3"/>
      </patternFill>
    </fill>
    <fill>
      <patternFill patternType="solid">
        <fgColor rgb="FFE3FAFD"/>
        <bgColor rgb="FFDBEEF4"/>
      </patternFill>
    </fill>
    <fill>
      <patternFill patternType="solid">
        <fgColor rgb="FFFF8080"/>
        <bgColor rgb="FFFF9900"/>
      </patternFill>
    </fill>
    <fill>
      <patternFill patternType="solid">
        <fgColor rgb="FFE6B9B8"/>
        <bgColor rgb="FFBFBFBF"/>
      </patternFill>
    </fill>
    <fill>
      <patternFill patternType="solid">
        <fgColor rgb="FFBFBFBF"/>
        <bgColor rgb="FFBCBCBC"/>
      </patternFill>
    </fill>
    <fill>
      <patternFill patternType="solid">
        <fgColor rgb="FFEFEFEF"/>
        <bgColor rgb="FFF2F2F2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B7DEE8"/>
        <bgColor rgb="FFD3DBDB"/>
      </patternFill>
    </fill>
    <fill>
      <patternFill patternType="solid">
        <fgColor rgb="FFF2F2F2"/>
        <bgColor rgb="FFEFEFE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ck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  <border diagonalUp="false" diagonalDown="false">
      <left style="thin">
        <color rgb="FF999999"/>
      </left>
      <right/>
      <top/>
      <bottom/>
      <diagonal/>
    </border>
    <border diagonalUp="false" diagonalDown="false">
      <left/>
      <right style="thin">
        <color rgb="FF999999"/>
      </right>
      <top/>
      <bottom/>
      <diagonal/>
    </border>
    <border diagonalUp="false" diagonalDown="false">
      <left style="thin">
        <color rgb="FF999999"/>
      </left>
      <right/>
      <top/>
      <bottom style="thin">
        <color rgb="FF999999"/>
      </bottom>
      <diagonal/>
    </border>
    <border diagonalUp="false" diagonalDown="false">
      <left/>
      <right style="thin">
        <color rgb="FF999999"/>
      </right>
      <top/>
      <bottom style="thin">
        <color rgb="FF999999"/>
      </bottom>
      <diagonal/>
    </border>
    <border diagonalUp="false" diagonalDown="false">
      <left/>
      <right/>
      <top/>
      <bottom style="thin">
        <color rgb="FF999999"/>
      </bottom>
      <diagonal/>
    </border>
    <border diagonalUp="false" diagonalDown="false">
      <left/>
      <right/>
      <top style="thin">
        <color rgb="FF999999"/>
      </top>
      <bottom/>
      <diagonal/>
    </border>
    <border diagonalUp="false" diagonalDown="false">
      <left style="thin">
        <color rgb="FF999999"/>
      </left>
      <right/>
      <top style="thin">
        <color rgb="FF999999"/>
      </top>
      <bottom/>
      <diagonal/>
    </border>
    <border diagonalUp="false" diagonalDown="false">
      <left/>
      <right/>
      <top style="dotted">
        <color rgb="FF999999"/>
      </top>
      <bottom/>
      <diagonal/>
    </border>
    <border diagonalUp="false" diagonalDown="false">
      <left style="thin">
        <color rgb="FF999999"/>
      </left>
      <right/>
      <top style="medium">
        <color rgb="FF999999"/>
      </top>
      <bottom/>
      <diagonal/>
    </border>
    <border diagonalUp="false" diagonalDown="false">
      <left/>
      <right/>
      <top style="medium">
        <color rgb="FF999999"/>
      </top>
      <bottom/>
      <diagonal/>
    </border>
    <border diagonalUp="false" diagonalDown="false">
      <left style="thin">
        <color rgb="FF999999"/>
      </left>
      <right style="thin">
        <color rgb="FF999999"/>
      </right>
      <top/>
      <bottom/>
      <diagonal/>
    </border>
    <border diagonalUp="false" diagonalDown="false">
      <left style="thin">
        <color rgb="FF999999"/>
      </left>
      <right/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/>
      <diagonal/>
    </border>
    <border diagonalUp="false" diagonalDown="false">
      <left/>
      <right style="thin">
        <color rgb="FF999999"/>
      </right>
      <top style="thin">
        <color rgb="FF999999"/>
      </top>
      <bottom/>
      <diagonal/>
    </border>
    <border diagonalUp="false" diagonalDown="false">
      <left/>
      <right/>
      <top style="thin">
        <color rgb="FF999999"/>
      </top>
      <bottom style="thin">
        <color rgb="FF999999"/>
      </bottom>
      <diagonal/>
    </border>
    <border diagonalUp="false" diagonalDown="false">
      <left/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double">
        <color rgb="FF999999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76">
    <xf numFmtId="165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29" fillId="0" borderId="0" applyFont="true" applyBorder="false" applyAlignment="true" applyProtection="false">
      <alignment horizontal="general" vertical="top" textRotation="0" wrapText="false" indent="0" shrinkToFit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0" fillId="0" borderId="0" applyFont="true" applyBorder="false" applyAlignment="true" applyProtection="false">
      <alignment horizontal="general" vertical="top" textRotation="0" wrapText="false" indent="0" shrinkToFit="false"/>
    </xf>
    <xf numFmtId="169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70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applyFont="true" applyBorder="false" applyAlignment="true" applyProtection="false">
      <alignment horizontal="general" vertical="top" textRotation="0" wrapText="false" indent="0" shrinkToFit="false"/>
    </xf>
    <xf numFmtId="165" fontId="6" fillId="3" borderId="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9" fillId="0" borderId="0" applyFont="true" applyBorder="false" applyAlignment="true" applyProtection="false">
      <alignment horizontal="general" vertical="top" textRotation="0" wrapText="false" indent="0" shrinkToFit="false"/>
    </xf>
    <xf numFmtId="165" fontId="10" fillId="0" borderId="0" applyFont="true" applyBorder="false" applyAlignment="true" applyProtection="false">
      <alignment horizontal="general" vertical="top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5" fontId="12" fillId="4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0" applyFont="true" applyBorder="false" applyAlignment="true" applyProtection="false">
      <alignment horizontal="general" vertical="top" textRotation="0" wrapText="false" indent="0" shrinkToFit="false"/>
    </xf>
    <xf numFmtId="165" fontId="14" fillId="0" borderId="0" applyFont="true" applyBorder="false" applyAlignment="true" applyProtection="false">
      <alignment horizontal="general" vertical="top" textRotation="0" wrapText="false" indent="0" shrinkToFit="false"/>
    </xf>
    <xf numFmtId="164" fontId="15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2" fontId="0" fillId="2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6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7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2" fillId="0" borderId="0" applyFont="true" applyBorder="false" applyAlignment="true" applyProtection="false">
      <alignment horizontal="general" vertical="top" textRotation="0" wrapText="false" indent="0" shrinkToFit="false"/>
    </xf>
  </cellStyleXfs>
  <cellXfs count="377">
    <xf numFmtId="165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22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2" fillId="0" borderId="0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3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24" fillId="0" borderId="0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0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6" fillId="0" borderId="0" xfId="5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5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5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5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0" borderId="0" xfId="5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6" fillId="3" borderId="1" xfId="4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3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6" fillId="0" borderId="4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6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7" fillId="0" borderId="4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2" fillId="0" borderId="3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8" fillId="0" borderId="4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5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27" fillId="0" borderId="4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3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8" fillId="0" borderId="0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9" fillId="2" borderId="1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6" borderId="3" xfId="5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6" fillId="6" borderId="0" xfId="59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9" fillId="8" borderId="1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6" borderId="3" xfId="5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9" fillId="7" borderId="1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9" borderId="1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59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29" fillId="0" borderId="0" xfId="2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right" vertical="top" textRotation="0" wrapText="false" indent="1" shrinkToFit="false"/>
      <protection locked="true" hidden="false"/>
    </xf>
    <xf numFmtId="164" fontId="2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6" fillId="0" borderId="0" xfId="4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29" fillId="0" borderId="0" xfId="2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4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6" fillId="0" borderId="0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26" fillId="0" borderId="0" xfId="5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9" fillId="6" borderId="0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0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9" fillId="6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0" xfId="5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0" fillId="6" borderId="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6" borderId="0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3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" fillId="0" borderId="0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5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0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5" fontId="29" fillId="0" borderId="0" xfId="5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6" fillId="0" borderId="0" xfId="4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5" fontId="26" fillId="0" borderId="0" xfId="59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5" fontId="14" fillId="0" borderId="0" xfId="5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4" fillId="0" borderId="0" xfId="5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26" fillId="0" borderId="0" xfId="59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26" fillId="0" borderId="0" xfId="5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22" fillId="0" borderId="5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8" fillId="0" borderId="6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8" fillId="0" borderId="5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8" fillId="0" borderId="7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7" fillId="0" borderId="6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9" fillId="6" borderId="0" xfId="2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6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6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6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4" fontId="0" fillId="0" borderId="0" xfId="6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5" fillId="0" borderId="0" xfId="67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7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67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5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5" fillId="0" borderId="0" xfId="67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6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8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6" fillId="0" borderId="8" xfId="7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6" borderId="8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39" fillId="6" borderId="8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7" borderId="9" xfId="6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3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5" fontId="35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8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4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7" borderId="9" xfId="6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3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9" borderId="1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0" fillId="7" borderId="1" xfId="6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35" fillId="6" borderId="3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7" borderId="1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5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7" fillId="0" borderId="0" xfId="67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5" fontId="0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6" borderId="10" xfId="6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0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6" borderId="3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7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7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9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5" fillId="0" borderId="0" xfId="6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8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9" borderId="9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6" borderId="3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8" xfId="6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9" borderId="1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8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69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0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9" fillId="10" borderId="9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11" borderId="9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9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6" borderId="0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7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4" fillId="0" borderId="0" xfId="7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4" fillId="0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7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7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9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0" borderId="9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5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6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44" fillId="0" borderId="9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3" xfId="5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0" fillId="0" borderId="0" xfId="5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2" borderId="3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2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2" borderId="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2" borderId="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3" borderId="8" xfId="75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7" fontId="15" fillId="7" borderId="9" xfId="7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7" fontId="45" fillId="0" borderId="3" xfId="7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0" borderId="0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5" fillId="0" borderId="0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5" fillId="0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15" fillId="7" borderId="9" xfId="5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6" fillId="0" borderId="0" xfId="69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8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7" fontId="0" fillId="7" borderId="9" xfId="5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7" fontId="35" fillId="0" borderId="3" xfId="7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35" fillId="0" borderId="0" xfId="69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7" fontId="0" fillId="12" borderId="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0" fillId="12" borderId="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35" fillId="0" borderId="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9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6" borderId="8" xfId="6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3" borderId="9" xfId="75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3" borderId="8" xfId="75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3" borderId="8" xfId="75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5" fillId="0" borderId="9" xfId="7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7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11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11" xfId="6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9" borderId="11" xfId="6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0" fillId="0" borderId="11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9" borderId="11" xfId="69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9" fillId="6" borderId="11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5" fillId="0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3" xfId="6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0" fillId="0" borderId="9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8" fontId="0" fillId="0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69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35" fillId="0" borderId="8" xfId="69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0" borderId="8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5" fillId="0" borderId="0" xfId="69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3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0" fillId="7" borderId="9" xfId="7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7" fontId="0" fillId="2" borderId="9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2" borderId="9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29" fillId="6" borderId="9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9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9" fillId="9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6" borderId="0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13" borderId="11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8" fillId="13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2" fontId="0" fillId="13" borderId="12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6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69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0" fillId="0" borderId="0" xfId="5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0" xfId="5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5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44" fillId="0" borderId="0" xfId="7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0" xfId="7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0" fillId="0" borderId="1" xfId="57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0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3" xfId="5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15" borderId="1" xfId="5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16" borderId="1" xfId="5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0" fillId="15" borderId="1" xfId="57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50" fillId="15" borderId="14" xfId="57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50" fillId="16" borderId="14" xfId="5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50" fillId="15" borderId="9" xfId="57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73" fontId="50" fillId="16" borderId="9" xfId="57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73" fontId="50" fillId="16" borderId="15" xfId="57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52" fillId="0" borderId="8" xfId="57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52" fillId="0" borderId="16" xfId="57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50" fillId="0" borderId="14" xfId="5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4" fillId="7" borderId="14" xfId="6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50" fillId="7" borderId="14" xfId="5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50" fillId="2" borderId="14" xfId="57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50" fillId="2" borderId="1" xfId="57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35" fillId="0" borderId="3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35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50" fillId="13" borderId="14" xfId="5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13" borderId="17" xfId="5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13" borderId="18" xfId="5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8" xfId="5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0" fillId="0" borderId="0" xfId="57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3" fillId="0" borderId="0" xfId="5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5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57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5" fillId="0" borderId="0" xfId="6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4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6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7" fillId="0" borderId="8" xfId="7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8" fillId="0" borderId="8" xfId="7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8" fillId="0" borderId="0" xfId="7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4" fillId="6" borderId="8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4" fillId="6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0" borderId="15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6" borderId="9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5" xfId="6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3" borderId="14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8" fillId="1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1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3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1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5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7" borderId="14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7" borderId="17" xfId="75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17" borderId="17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7" borderId="1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5" fillId="0" borderId="14" xfId="7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5" fillId="0" borderId="1" xfId="7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7" fontId="0" fillId="17" borderId="17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0" fillId="17" borderId="1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4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4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7" fontId="0" fillId="7" borderId="14" xfId="5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7" fontId="0" fillId="7" borderId="1" xfId="5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7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9" xfId="6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15" fillId="7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1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7" borderId="1" xfId="6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9" xfId="7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8" xfId="7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8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8" xfId="7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6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6" borderId="3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29" fillId="0" borderId="11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77" fontId="0" fillId="0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9" fillId="0" borderId="9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8" fillId="13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8" fillId="13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8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8" fillId="1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13" borderId="8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8" fillId="13" borderId="8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12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3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72" fontId="59" fillId="0" borderId="0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0" fillId="9" borderId="3" xfId="6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0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2" fontId="0" fillId="0" borderId="0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0" xfId="7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10" borderId="0" xfId="5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5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5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5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5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0" fillId="0" borderId="0" xfId="5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6" borderId="14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4" fillId="2" borderId="14" xfId="6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3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5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62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54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0" xfId="64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62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6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5" fillId="0" borderId="0" xfId="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54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19" fillId="0" borderId="0" xfId="58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0" xfId="61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0" xfId="61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0" fillId="0" borderId="0" xfId="7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 1 2" xfId="22"/>
    <cellStyle name=" 1_Stage1" xfId="23"/>
    <cellStyle name="_Model_RAB Мой_PR.PROG.WARM.NOTCOMBI.2012.2.16_v1.4(04.04.11) " xfId="24"/>
    <cellStyle name="_Model_RAB Мой_Книга2_PR.PROG.WARM.NOTCOMBI.2012.2.16_v1.4(04.04.11) " xfId="25"/>
    <cellStyle name="_Model_RAB_MRSK_svod_PR.PROG.WARM.NOTCOMBI.2012.2.16_v1.4(04.04.11) " xfId="26"/>
    <cellStyle name="_Model_RAB_MRSK_svod_Книга2_PR.PROG.WARM.NOTCOMBI.2012.2.16_v1.4(04.04.11) " xfId="27"/>
    <cellStyle name="_МОДЕЛЬ_1 (2)_PR.PROG.WARM.NOTCOMBI.2012.2.16_v1.4(04.04.11) " xfId="28"/>
    <cellStyle name="_МОДЕЛЬ_1 (2)_Книга2_PR.PROG.WARM.NOTCOMBI.2012.2.16_v1.4(04.04.11) " xfId="29"/>
    <cellStyle name="_Расчет RAB_22072008_PR.PROG.WARM.NOTCOMBI.2012.2.16_v1.4(04.04.11) " xfId="30"/>
    <cellStyle name="_Расчет RAB_22072008_Книга2_PR.PROG.WARM.NOTCOMBI.2012.2.16_v1.4(04.04.11) " xfId="31"/>
    <cellStyle name="_Расчет RAB_Лен и МОЭСК_с 2010 года_14.04.2009_со сглаж_version 3.0_без ФСК_PR.PROG.WARM.NOTCOMBI.2012.2.16_v1.4(04.04.11) " xfId="32"/>
    <cellStyle name="_Расчет RAB_Лен и МОЭСК_с 2010 года_14.04.2009_со сглаж_version 3.0_без ФСК_Книга2_PR.PROG.WARM.NOTCOMBI.2012.2.16_v1.4(04.04.11) " xfId="33"/>
    <cellStyle name="_пр 5 тариф RAB_PR.PROG.WARM.NOTCOMBI.2012.2.16_v1.4(04.04.11) " xfId="34"/>
    <cellStyle name="_пр 5 тариф RAB_Книга2_PR.PROG.WARM.NOTCOMBI.2012.2.16_v1.4(04.04.11) 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 1" xfId="44"/>
    <cellStyle name="normal" xfId="45"/>
    <cellStyle name="Normal1" xfId="46"/>
    <cellStyle name="Normal2" xfId="47"/>
    <cellStyle name="Percent1" xfId="48"/>
    <cellStyle name="Title 4" xfId="49"/>
    <cellStyle name="Гиперссылка 2 2" xfId="50"/>
    <cellStyle name="Гиперссылка 4" xfId="51"/>
    <cellStyle name="ЗаголовокСтолбца" xfId="52"/>
    <cellStyle name="Значение" xfId="53"/>
    <cellStyle name="Обычный 10" xfId="54"/>
    <cellStyle name="Обычный 11" xfId="55"/>
    <cellStyle name="Обычный 2" xfId="56"/>
    <cellStyle name="Обычный 3" xfId="57"/>
    <cellStyle name="Обычный 3 2" xfId="58"/>
    <cellStyle name="Обычный 3 3" xfId="59"/>
    <cellStyle name="Обычный_46EE(v6.1.1)" xfId="60"/>
    <cellStyle name="Обычный_INVEST.WARM.PLAN.4.78(v0.1)" xfId="61"/>
    <cellStyle name="Обычный_KRU.TARIFF.FACT-0.3" xfId="62"/>
    <cellStyle name="Обычный_MINENERGO.340.PRIL79(v0.1)" xfId="63"/>
    <cellStyle name="Обычный_PASSPORT.TEPLO.PROIZV.2016(v1.0)" xfId="64"/>
    <cellStyle name="Обычный_PREDEL.JKH.2010(v1.3)" xfId="65"/>
    <cellStyle name="Обычный_RANGE_46_EE" xfId="66"/>
    <cellStyle name="Обычный_SIMPLE_1_massive2" xfId="67"/>
    <cellStyle name="Обычный_ЖКУ_проект3" xfId="68"/>
    <cellStyle name="Обычный_Мониторинг инвестиций" xfId="69"/>
    <cellStyle name="Обычный_Новая проверка голубых" xfId="70"/>
    <cellStyle name="Обычный_Шаблон по источникам для Модуля Реестр (2)" xfId="71"/>
    <cellStyle name="Обычный_Шаблон по источникам для Модуля Реестр (2) 2" xfId="72"/>
    <cellStyle name="Обычный_Шаблон по источникам для Модуля Реестр (2) 2 2" xfId="73"/>
    <cellStyle name="ФормулаВБ_Мониторинг инвестиций" xfId="74"/>
    <cellStyle name="*unknown*" xfId="20" builtinId="8"/>
    <cellStyle name="Заголовок" xfId="75"/>
  </cellStyles>
  <dxfs count="8">
    <dxf>
      <font>
        <color rgb="FF00B050"/>
      </font>
      <numFmt numFmtId="164" formatCode="General"/>
    </dxf>
    <dxf>
      <font>
        <color rgb="FFFF0000"/>
      </font>
      <numFmt numFmtId="164" formatCode="General"/>
    </dxf>
    <dxf>
      <font>
        <color rgb="FF00B050"/>
      </font>
      <numFmt numFmtId="164" formatCode="General"/>
    </dxf>
    <dxf>
      <font>
        <color rgb="FFFF0000"/>
      </font>
      <numFmt numFmtId="164" formatCode="General"/>
    </dxf>
    <dxf>
      <font>
        <color rgb="FF00B050"/>
      </font>
      <numFmt numFmtId="164" formatCode="General"/>
    </dxf>
    <dxf>
      <font>
        <color rgb="FFFF0000"/>
      </font>
      <numFmt numFmtId="164" formatCode="General"/>
    </dxf>
    <dxf>
      <font>
        <color rgb="FF00B050"/>
      </font>
      <numFmt numFmtId="164" formatCode="General"/>
    </dxf>
    <dxf>
      <font>
        <color rgb="FFFF0000"/>
      </font>
      <numFmt numFmtId="164" formatCode="General"/>
    </dxf>
  </dxfs>
  <colors>
    <indexedColors>
      <rgbColor rgb="FF000000"/>
      <rgbColor rgb="FFFFFFFF"/>
      <rgbColor rgb="FFFF0000"/>
      <rgbColor rgb="FF00FF00"/>
      <rgbColor rgb="FF0000FF"/>
      <rgbColor rgb="FFEFEFEF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DCE6F2"/>
      <rgbColor rgb="FF993366"/>
      <rgbColor rgb="FFFFFFC0"/>
      <rgbColor rgb="FFE3FAFD"/>
      <rgbColor rgb="FF660066"/>
      <rgbColor rgb="FFFF8080"/>
      <rgbColor rgb="FF0070C0"/>
      <rgbColor rgb="FFD3DBDB"/>
      <rgbColor rgb="FF000080"/>
      <rgbColor rgb="FFFF00FF"/>
      <rgbColor rgb="FFF2F2F2"/>
      <rgbColor rgb="FF00FFFF"/>
      <rgbColor rgb="FF800080"/>
      <rgbColor rgb="FFCC0000"/>
      <rgbColor rgb="FF008080"/>
      <rgbColor rgb="FF0000FF"/>
      <rgbColor rgb="FF00CCFF"/>
      <rgbColor rgb="FFDBEEF4"/>
      <rgbColor rgb="FFD7EAD3"/>
      <rgbColor rgb="FFFFFFEB"/>
      <rgbColor rgb="FFB7DEE8"/>
      <rgbColor rgb="FFE6B9B8"/>
      <rgbColor rgb="FFBCBCBC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9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18</xdr:row>
      <xdr:rowOff>477000</xdr:rowOff>
    </xdr:from>
    <xdr:to>
      <xdr:col>2</xdr:col>
      <xdr:colOff>1411560</xdr:colOff>
      <xdr:row>114</xdr:row>
      <xdr:rowOff>187560</xdr:rowOff>
    </xdr:to>
    <xdr:sp>
      <xdr:nvSpPr>
        <xdr:cNvPr id="0" name="InstrBlock_8"/>
        <xdr:cNvSpPr/>
      </xdr:nvSpPr>
      <xdr:spPr>
        <a:xfrm>
          <a:off x="208440" y="4296600"/>
          <a:ext cx="1963080" cy="46296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18</xdr:row>
      <xdr:rowOff>13320</xdr:rowOff>
    </xdr:from>
    <xdr:to>
      <xdr:col>2</xdr:col>
      <xdr:colOff>1411560</xdr:colOff>
      <xdr:row>18</xdr:row>
      <xdr:rowOff>476640</xdr:rowOff>
    </xdr:to>
    <xdr:sp>
      <xdr:nvSpPr>
        <xdr:cNvPr id="1" name="InstrBlock_7"/>
        <xdr:cNvSpPr/>
      </xdr:nvSpPr>
      <xdr:spPr>
        <a:xfrm>
          <a:off x="208440" y="3832920"/>
          <a:ext cx="1963080" cy="46332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Консультация по методологии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15</xdr:row>
      <xdr:rowOff>121320</xdr:rowOff>
    </xdr:from>
    <xdr:to>
      <xdr:col>2</xdr:col>
      <xdr:colOff>1411560</xdr:colOff>
      <xdr:row>18</xdr:row>
      <xdr:rowOff>12960</xdr:rowOff>
    </xdr:to>
    <xdr:sp>
      <xdr:nvSpPr>
        <xdr:cNvPr id="2" name="InstrBlock_6"/>
        <xdr:cNvSpPr/>
      </xdr:nvSpPr>
      <xdr:spPr>
        <a:xfrm>
          <a:off x="208440" y="3369240"/>
          <a:ext cx="1963080" cy="46332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Методология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13</xdr:row>
      <xdr:rowOff>38880</xdr:rowOff>
    </xdr:from>
    <xdr:to>
      <xdr:col>2</xdr:col>
      <xdr:colOff>1411560</xdr:colOff>
      <xdr:row>15</xdr:row>
      <xdr:rowOff>120960</xdr:rowOff>
    </xdr:to>
    <xdr:sp>
      <xdr:nvSpPr>
        <xdr:cNvPr id="3" name="InstrBlock_5"/>
        <xdr:cNvSpPr/>
      </xdr:nvSpPr>
      <xdr:spPr>
        <a:xfrm>
          <a:off x="208440" y="2905920"/>
          <a:ext cx="1963080" cy="46296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0" tIns="46800" bIns="468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Организационно-технические консультации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12</xdr:row>
      <xdr:rowOff>60840</xdr:rowOff>
    </xdr:from>
    <xdr:to>
      <xdr:col>2</xdr:col>
      <xdr:colOff>1411560</xdr:colOff>
      <xdr:row>13</xdr:row>
      <xdr:rowOff>38160</xdr:rowOff>
    </xdr:to>
    <xdr:sp>
      <xdr:nvSpPr>
        <xdr:cNvPr id="4" name="InstrBlock_4"/>
        <xdr:cNvSpPr/>
      </xdr:nvSpPr>
      <xdr:spPr>
        <a:xfrm>
          <a:off x="208440" y="2442240"/>
          <a:ext cx="1963080" cy="46296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Проверка отчёта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10</xdr:row>
      <xdr:rowOff>92880</xdr:rowOff>
    </xdr:from>
    <xdr:to>
      <xdr:col>2</xdr:col>
      <xdr:colOff>1411560</xdr:colOff>
      <xdr:row>12</xdr:row>
      <xdr:rowOff>60840</xdr:rowOff>
    </xdr:to>
    <xdr:sp>
      <xdr:nvSpPr>
        <xdr:cNvPr id="5" name="InstrBlock_3"/>
        <xdr:cNvSpPr/>
      </xdr:nvSpPr>
      <xdr:spPr>
        <a:xfrm>
          <a:off x="208440" y="1978920"/>
          <a:ext cx="1963080" cy="46332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Работа с реестрами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7</xdr:row>
      <xdr:rowOff>143640</xdr:rowOff>
    </xdr:from>
    <xdr:to>
      <xdr:col>2</xdr:col>
      <xdr:colOff>1411560</xdr:colOff>
      <xdr:row>10</xdr:row>
      <xdr:rowOff>92520</xdr:rowOff>
    </xdr:to>
    <xdr:sp>
      <xdr:nvSpPr>
        <xdr:cNvPr id="6" name="InstrBlock_2"/>
        <xdr:cNvSpPr/>
      </xdr:nvSpPr>
      <xdr:spPr>
        <a:xfrm>
          <a:off x="208440" y="1515240"/>
          <a:ext cx="1963080" cy="46332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Условные обозначения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47520</xdr:colOff>
      <xdr:row>114</xdr:row>
      <xdr:rowOff>114120</xdr:rowOff>
    </xdr:from>
    <xdr:to>
      <xdr:col>9</xdr:col>
      <xdr:colOff>181440</xdr:colOff>
      <xdr:row>114</xdr:row>
      <xdr:rowOff>164880</xdr:rowOff>
    </xdr:to>
    <xdr:sp>
      <xdr:nvSpPr>
        <xdr:cNvPr id="7" name="cmdGetUpdate"/>
        <xdr:cNvSpPr/>
      </xdr:nvSpPr>
      <xdr:spPr>
        <a:xfrm>
          <a:off x="2490480" y="4686120"/>
          <a:ext cx="1546200" cy="5076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32000" rIns="36000" tIns="51120" bIns="5112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Обновить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257040</xdr:colOff>
      <xdr:row>114</xdr:row>
      <xdr:rowOff>114480</xdr:rowOff>
    </xdr:from>
    <xdr:to>
      <xdr:col>15</xdr:col>
      <xdr:colOff>105120</xdr:colOff>
      <xdr:row>114</xdr:row>
      <xdr:rowOff>165240</xdr:rowOff>
    </xdr:to>
    <xdr:sp>
      <xdr:nvSpPr>
        <xdr:cNvPr id="8" name="cmdShowHideUpdateLog"/>
        <xdr:cNvSpPr/>
      </xdr:nvSpPr>
      <xdr:spPr>
        <a:xfrm>
          <a:off x="4112280" y="4686480"/>
          <a:ext cx="1531800" cy="5076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32000" rIns="36000" tIns="51120" bIns="51120" anchor="ctr" upright="1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Показать / скрыть лог обновления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4</xdr:row>
      <xdr:rowOff>403920</xdr:rowOff>
    </xdr:from>
    <xdr:to>
      <xdr:col>2</xdr:col>
      <xdr:colOff>1411560</xdr:colOff>
      <xdr:row>7</xdr:row>
      <xdr:rowOff>143280</xdr:rowOff>
    </xdr:to>
    <xdr:sp>
      <xdr:nvSpPr>
        <xdr:cNvPr id="9" name="InstrBlock_1"/>
        <xdr:cNvSpPr/>
      </xdr:nvSpPr>
      <xdr:spPr>
        <a:xfrm>
          <a:off x="208440" y="1051560"/>
          <a:ext cx="1963080" cy="46332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Технические требования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66600</xdr:colOff>
      <xdr:row>5</xdr:row>
      <xdr:rowOff>57240</xdr:rowOff>
    </xdr:from>
    <xdr:to>
      <xdr:col>1</xdr:col>
      <xdr:colOff>447120</xdr:colOff>
      <xdr:row>7</xdr:row>
      <xdr:rowOff>123480</xdr:rowOff>
    </xdr:to>
    <xdr:pic>
      <xdr:nvPicPr>
        <xdr:cNvPr id="10" name="InstrImg_1" descr="icon1"/>
        <xdr:cNvPicPr/>
      </xdr:nvPicPr>
      <xdr:blipFill>
        <a:blip r:embed="rId1"/>
        <a:stretch/>
      </xdr:blipFill>
      <xdr:spPr>
        <a:xfrm>
          <a:off x="275040" y="1114560"/>
          <a:ext cx="380520" cy="3805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47520</xdr:colOff>
      <xdr:row>7</xdr:row>
      <xdr:rowOff>181080</xdr:rowOff>
    </xdr:from>
    <xdr:to>
      <xdr:col>1</xdr:col>
      <xdr:colOff>428040</xdr:colOff>
      <xdr:row>10</xdr:row>
      <xdr:rowOff>56880</xdr:rowOff>
    </xdr:to>
    <xdr:pic>
      <xdr:nvPicPr>
        <xdr:cNvPr id="11" name="InstrImg_2" descr="icon2"/>
        <xdr:cNvPicPr/>
      </xdr:nvPicPr>
      <xdr:blipFill>
        <a:blip r:embed="rId2"/>
        <a:stretch/>
      </xdr:blipFill>
      <xdr:spPr>
        <a:xfrm>
          <a:off x="255960" y="1552680"/>
          <a:ext cx="380520" cy="390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47520</xdr:colOff>
      <xdr:row>10</xdr:row>
      <xdr:rowOff>133200</xdr:rowOff>
    </xdr:from>
    <xdr:to>
      <xdr:col>1</xdr:col>
      <xdr:colOff>428040</xdr:colOff>
      <xdr:row>12</xdr:row>
      <xdr:rowOff>37440</xdr:rowOff>
    </xdr:to>
    <xdr:pic>
      <xdr:nvPicPr>
        <xdr:cNvPr id="12" name="InstrImg_3" descr="icon3"/>
        <xdr:cNvPicPr/>
      </xdr:nvPicPr>
      <xdr:blipFill>
        <a:blip r:embed="rId3"/>
        <a:stretch/>
      </xdr:blipFill>
      <xdr:spPr>
        <a:xfrm>
          <a:off x="255960" y="2019240"/>
          <a:ext cx="380520" cy="399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47520</xdr:colOff>
      <xdr:row>12</xdr:row>
      <xdr:rowOff>114480</xdr:rowOff>
    </xdr:from>
    <xdr:to>
      <xdr:col>1</xdr:col>
      <xdr:colOff>428040</xdr:colOff>
      <xdr:row>13</xdr:row>
      <xdr:rowOff>28440</xdr:rowOff>
    </xdr:to>
    <xdr:pic>
      <xdr:nvPicPr>
        <xdr:cNvPr id="13" name="InstrImg_4" descr="icon4"/>
        <xdr:cNvPicPr/>
      </xdr:nvPicPr>
      <xdr:blipFill>
        <a:blip r:embed="rId4"/>
        <a:stretch/>
      </xdr:blipFill>
      <xdr:spPr>
        <a:xfrm>
          <a:off x="255960" y="2495880"/>
          <a:ext cx="380520" cy="399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47520</xdr:colOff>
      <xdr:row>13</xdr:row>
      <xdr:rowOff>95400</xdr:rowOff>
    </xdr:from>
    <xdr:to>
      <xdr:col>1</xdr:col>
      <xdr:colOff>428040</xdr:colOff>
      <xdr:row>15</xdr:row>
      <xdr:rowOff>95040</xdr:rowOff>
    </xdr:to>
    <xdr:pic>
      <xdr:nvPicPr>
        <xdr:cNvPr id="14" name="InstrImg_5" descr="icon5"/>
        <xdr:cNvPicPr/>
      </xdr:nvPicPr>
      <xdr:blipFill>
        <a:blip r:embed="rId5"/>
        <a:stretch/>
      </xdr:blipFill>
      <xdr:spPr>
        <a:xfrm>
          <a:off x="255960" y="2962440"/>
          <a:ext cx="380520" cy="3805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66600</xdr:colOff>
      <xdr:row>16</xdr:row>
      <xdr:rowOff>0</xdr:rowOff>
    </xdr:from>
    <xdr:to>
      <xdr:col>1</xdr:col>
      <xdr:colOff>447120</xdr:colOff>
      <xdr:row>17</xdr:row>
      <xdr:rowOff>190080</xdr:rowOff>
    </xdr:to>
    <xdr:pic>
      <xdr:nvPicPr>
        <xdr:cNvPr id="15" name="InstrImg_6" descr="icon6"/>
        <xdr:cNvPicPr/>
      </xdr:nvPicPr>
      <xdr:blipFill>
        <a:blip r:embed="rId6"/>
        <a:stretch/>
      </xdr:blipFill>
      <xdr:spPr>
        <a:xfrm>
          <a:off x="275040" y="3438360"/>
          <a:ext cx="380520" cy="3808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76320</xdr:colOff>
      <xdr:row>18</xdr:row>
      <xdr:rowOff>95400</xdr:rowOff>
    </xdr:from>
    <xdr:to>
      <xdr:col>1</xdr:col>
      <xdr:colOff>456840</xdr:colOff>
      <xdr:row>18</xdr:row>
      <xdr:rowOff>456840</xdr:rowOff>
    </xdr:to>
    <xdr:pic>
      <xdr:nvPicPr>
        <xdr:cNvPr id="16" name="InstrImg_7" descr="icon7"/>
        <xdr:cNvPicPr/>
      </xdr:nvPicPr>
      <xdr:blipFill>
        <a:blip r:embed="rId7"/>
        <a:stretch/>
      </xdr:blipFill>
      <xdr:spPr>
        <a:xfrm>
          <a:off x="284760" y="3915000"/>
          <a:ext cx="380520" cy="361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19080</xdr:colOff>
      <xdr:row>18</xdr:row>
      <xdr:rowOff>514440</xdr:rowOff>
    </xdr:from>
    <xdr:to>
      <xdr:col>1</xdr:col>
      <xdr:colOff>447480</xdr:colOff>
      <xdr:row>115</xdr:row>
      <xdr:rowOff>18720</xdr:rowOff>
    </xdr:to>
    <xdr:pic>
      <xdr:nvPicPr>
        <xdr:cNvPr id="17" name="InstrImg_8" descr="icon8.png"/>
        <xdr:cNvPicPr/>
      </xdr:nvPicPr>
      <xdr:blipFill>
        <a:blip r:embed="rId8"/>
        <a:stretch/>
      </xdr:blipFill>
      <xdr:spPr>
        <a:xfrm>
          <a:off x="227520" y="4334040"/>
          <a:ext cx="428400" cy="4471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57240</xdr:colOff>
      <xdr:row>114</xdr:row>
      <xdr:rowOff>104760</xdr:rowOff>
    </xdr:from>
    <xdr:to>
      <xdr:col>5</xdr:col>
      <xdr:colOff>180720</xdr:colOff>
      <xdr:row>114</xdr:row>
      <xdr:rowOff>142560</xdr:rowOff>
    </xdr:to>
    <xdr:pic>
      <xdr:nvPicPr>
        <xdr:cNvPr id="18" name="cmdGetUpdateImg" descr="icon11.png"/>
        <xdr:cNvPicPr/>
      </xdr:nvPicPr>
      <xdr:blipFill>
        <a:blip r:embed="rId9"/>
        <a:stretch/>
      </xdr:blipFill>
      <xdr:spPr>
        <a:xfrm>
          <a:off x="2500200" y="4676760"/>
          <a:ext cx="403920" cy="378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9</xdr:col>
      <xdr:colOff>276120</xdr:colOff>
      <xdr:row>114</xdr:row>
      <xdr:rowOff>104760</xdr:rowOff>
    </xdr:from>
    <xdr:to>
      <xdr:col>11</xdr:col>
      <xdr:colOff>104400</xdr:colOff>
      <xdr:row>114</xdr:row>
      <xdr:rowOff>142560</xdr:rowOff>
    </xdr:to>
    <xdr:pic>
      <xdr:nvPicPr>
        <xdr:cNvPr id="19" name="cmdShowHideUpdateLogImg" descr="icon13.png"/>
        <xdr:cNvPicPr/>
      </xdr:nvPicPr>
      <xdr:blipFill>
        <a:blip r:embed="rId10"/>
        <a:stretch/>
      </xdr:blipFill>
      <xdr:spPr>
        <a:xfrm>
          <a:off x="4131360" y="4676760"/>
          <a:ext cx="389520" cy="37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380880</xdr:colOff>
      <xdr:row>2</xdr:row>
      <xdr:rowOff>9360</xdr:rowOff>
    </xdr:from>
    <xdr:to>
      <xdr:col>3</xdr:col>
      <xdr:colOff>54360</xdr:colOff>
      <xdr:row>2</xdr:row>
      <xdr:rowOff>228240</xdr:rowOff>
    </xdr:to>
    <xdr:sp>
      <xdr:nvSpPr>
        <xdr:cNvPr id="20" name="cmdAct_1" hidden="1"/>
        <xdr:cNvSpPr/>
      </xdr:nvSpPr>
      <xdr:spPr>
        <a:xfrm>
          <a:off x="1140840" y="352440"/>
          <a:ext cx="1085400" cy="218880"/>
        </a:xfrm>
        <a:prstGeom prst="rect">
          <a:avLst/>
        </a:prstGeom>
        <a:solidFill>
          <a:srgbClr val="b3ffd9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0" rIns="36000" tIns="36000" bIns="360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Актуальна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352440</xdr:colOff>
      <xdr:row>1</xdr:row>
      <xdr:rowOff>114480</xdr:rowOff>
    </xdr:from>
    <xdr:to>
      <xdr:col>2</xdr:col>
      <xdr:colOff>637920</xdr:colOff>
      <xdr:row>3</xdr:row>
      <xdr:rowOff>56880</xdr:rowOff>
    </xdr:to>
    <xdr:pic>
      <xdr:nvPicPr>
        <xdr:cNvPr id="21" name="cmdAct_2" descr="icon15.png"/>
        <xdr:cNvPicPr/>
      </xdr:nvPicPr>
      <xdr:blipFill>
        <a:blip r:embed="rId11"/>
        <a:stretch/>
      </xdr:blipFill>
      <xdr:spPr>
        <a:xfrm>
          <a:off x="1112400" y="247680"/>
          <a:ext cx="285480" cy="3808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409680</xdr:colOff>
      <xdr:row>2</xdr:row>
      <xdr:rowOff>9360</xdr:rowOff>
    </xdr:from>
    <xdr:to>
      <xdr:col>4</xdr:col>
      <xdr:colOff>271800</xdr:colOff>
      <xdr:row>2</xdr:row>
      <xdr:rowOff>218520</xdr:rowOff>
    </xdr:to>
    <xdr:sp>
      <xdr:nvSpPr>
        <xdr:cNvPr id="22" name="cmdNoAct_1" hidden="1"/>
        <xdr:cNvSpPr/>
      </xdr:nvSpPr>
      <xdr:spPr>
        <a:xfrm>
          <a:off x="1169640" y="352440"/>
          <a:ext cx="1545120" cy="209160"/>
        </a:xfrm>
        <a:prstGeom prst="rect">
          <a:avLst/>
        </a:prstGeom>
        <a:solidFill>
          <a:srgbClr val="ff5050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88000" rIns="0" tIns="36000" bIns="360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ffffff"/>
              </a:solidFill>
              <a:latin typeface="Tahoma"/>
              <a:ea typeface="Tahoma"/>
            </a:rPr>
            <a:t>Требуется 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419040</xdr:colOff>
      <xdr:row>1</xdr:row>
      <xdr:rowOff>200160</xdr:rowOff>
    </xdr:from>
    <xdr:to>
      <xdr:col>2</xdr:col>
      <xdr:colOff>666360</xdr:colOff>
      <xdr:row>3</xdr:row>
      <xdr:rowOff>9360</xdr:rowOff>
    </xdr:to>
    <xdr:pic>
      <xdr:nvPicPr>
        <xdr:cNvPr id="23" name="cmdNoAct_2" descr="icon16.png"/>
        <xdr:cNvPicPr/>
      </xdr:nvPicPr>
      <xdr:blipFill>
        <a:blip r:embed="rId12"/>
        <a:stretch/>
      </xdr:blipFill>
      <xdr:spPr>
        <a:xfrm>
          <a:off x="1179000" y="333360"/>
          <a:ext cx="247320" cy="2476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2</xdr:col>
      <xdr:colOff>266760</xdr:colOff>
      <xdr:row>2</xdr:row>
      <xdr:rowOff>0</xdr:rowOff>
    </xdr:from>
    <xdr:to>
      <xdr:col>4</xdr:col>
      <xdr:colOff>190080</xdr:colOff>
      <xdr:row>2</xdr:row>
      <xdr:rowOff>218880</xdr:rowOff>
    </xdr:to>
    <xdr:sp>
      <xdr:nvSpPr>
        <xdr:cNvPr id="24" name="cmdNoInet_1"/>
        <xdr:cNvSpPr/>
      </xdr:nvSpPr>
      <xdr:spPr>
        <a:xfrm>
          <a:off x="1026720" y="343080"/>
          <a:ext cx="1606320" cy="218880"/>
        </a:xfrm>
        <a:prstGeom prst="rect">
          <a:avLst/>
        </a:prstGeom>
        <a:solidFill>
          <a:srgbClr val="ffcc66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88000" rIns="0" tIns="36000" bIns="360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Ошибка подключения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247680</xdr:colOff>
      <xdr:row>1</xdr:row>
      <xdr:rowOff>133200</xdr:rowOff>
    </xdr:from>
    <xdr:to>
      <xdr:col>2</xdr:col>
      <xdr:colOff>495000</xdr:colOff>
      <xdr:row>3</xdr:row>
      <xdr:rowOff>75600</xdr:rowOff>
    </xdr:to>
    <xdr:sp>
      <xdr:nvSpPr>
        <xdr:cNvPr id="25" name="cmdNoInet_2"/>
        <xdr:cNvSpPr/>
      </xdr:nvSpPr>
      <xdr:spPr>
        <a:xfrm>
          <a:off x="1007640" y="266400"/>
          <a:ext cx="247320" cy="380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720" rIns="0" tIns="36720" bIns="0" anchor="t" upright="1">
          <a:noAutofit/>
        </a:bodyPr>
        <a:p>
          <a:pPr>
            <a:lnSpc>
              <a:spcPct val="100000"/>
            </a:lnSpc>
          </a:pPr>
          <a:r>
            <a:rPr b="1" lang="ru-RU" sz="1800" spc="-1" strike="noStrike">
              <a:solidFill>
                <a:srgbClr val="ffffff"/>
              </a:solidFill>
              <a:latin typeface="Calibri"/>
            </a:rPr>
            <a:t>!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absolute">
    <xdr:from>
      <xdr:col>19</xdr:col>
      <xdr:colOff>123840</xdr:colOff>
      <xdr:row>1</xdr:row>
      <xdr:rowOff>76320</xdr:rowOff>
    </xdr:from>
    <xdr:to>
      <xdr:col>25</xdr:col>
      <xdr:colOff>14040</xdr:colOff>
      <xdr:row>2</xdr:row>
      <xdr:rowOff>152280</xdr:rowOff>
    </xdr:to>
    <xdr:sp>
      <xdr:nvSpPr>
        <xdr:cNvPr id="26" name="cmdStart" hidden="1"/>
        <xdr:cNvSpPr/>
      </xdr:nvSpPr>
      <xdr:spPr>
        <a:xfrm>
          <a:off x="6785640" y="209520"/>
          <a:ext cx="1574280" cy="28584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175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47520</xdr:colOff>
      <xdr:row>0</xdr:row>
      <xdr:rowOff>19080</xdr:rowOff>
    </xdr:from>
    <xdr:to>
      <xdr:col>5</xdr:col>
      <xdr:colOff>475920</xdr:colOff>
      <xdr:row>0</xdr:row>
      <xdr:rowOff>304560</xdr:rowOff>
    </xdr:to>
    <xdr:sp>
      <xdr:nvSpPr>
        <xdr:cNvPr id="27" name="cmdClearLog"/>
        <xdr:cNvSpPr/>
      </xdr:nvSpPr>
      <xdr:spPr>
        <a:xfrm>
          <a:off x="9052560" y="19080"/>
          <a:ext cx="1586520" cy="28548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175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0" lang="ru-RU" sz="1100" spc="-1" strike="noStrike">
              <a:latin typeface="Calibri"/>
            </a:rPr>
            <a:t>Очистить лог</a:t>
          </a:r>
          <a:endParaRPr b="0" lang="ru-RU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9360</xdr:colOff>
      <xdr:row>0</xdr:row>
      <xdr:rowOff>0</xdr:rowOff>
    </xdr:from>
    <xdr:to>
      <xdr:col>0</xdr:col>
      <xdr:colOff>342360</xdr:colOff>
      <xdr:row>0</xdr:row>
      <xdr:rowOff>304560</xdr:rowOff>
    </xdr:to>
    <xdr:pic>
      <xdr:nvPicPr>
        <xdr:cNvPr id="28" name="cmdRefresh" descr=""/>
        <xdr:cNvPicPr/>
      </xdr:nvPicPr>
      <xdr:blipFill>
        <a:blip r:embed="rId1"/>
        <a:stretch/>
      </xdr:blipFill>
      <xdr:spPr>
        <a:xfrm>
          <a:off x="9360" y="0"/>
          <a:ext cx="333000" cy="304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114480</xdr:colOff>
      <xdr:row>4</xdr:row>
      <xdr:rowOff>38160</xdr:rowOff>
    </xdr:from>
    <xdr:to>
      <xdr:col>9</xdr:col>
      <xdr:colOff>20880</xdr:colOff>
      <xdr:row>4</xdr:row>
      <xdr:rowOff>323640</xdr:rowOff>
    </xdr:to>
    <xdr:sp>
      <xdr:nvSpPr>
        <xdr:cNvPr id="29" name="cmdStart" hidden="1"/>
        <xdr:cNvSpPr/>
      </xdr:nvSpPr>
      <xdr:spPr>
        <a:xfrm>
          <a:off x="6847920" y="38160"/>
          <a:ext cx="1589760" cy="28548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175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9360</xdr:colOff>
      <xdr:row>6</xdr:row>
      <xdr:rowOff>9360</xdr:rowOff>
    </xdr:from>
    <xdr:to>
      <xdr:col>3</xdr:col>
      <xdr:colOff>306360</xdr:colOff>
      <xdr:row>7</xdr:row>
      <xdr:rowOff>37440</xdr:rowOff>
    </xdr:to>
    <xdr:pic>
      <xdr:nvPicPr>
        <xdr:cNvPr id="30" name="FREEZE_PANES_C9" descr="update_org.png"/>
        <xdr:cNvPicPr/>
      </xdr:nvPicPr>
      <xdr:blipFill>
        <a:blip r:embed="rId1"/>
        <a:stretch/>
      </xdr:blipFill>
      <xdr:spPr>
        <a:xfrm>
          <a:off x="244440" y="475920"/>
          <a:ext cx="297000" cy="285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1592640</xdr:colOff>
      <xdr:row>4</xdr:row>
      <xdr:rowOff>114480</xdr:rowOff>
    </xdr:from>
    <xdr:to>
      <xdr:col>7</xdr:col>
      <xdr:colOff>174960</xdr:colOff>
      <xdr:row>6</xdr:row>
      <xdr:rowOff>28440</xdr:rowOff>
    </xdr:to>
    <xdr:sp>
      <xdr:nvSpPr>
        <xdr:cNvPr id="31" name="cmdAtLengthEvent"/>
        <xdr:cNvSpPr/>
      </xdr:nvSpPr>
      <xdr:spPr>
        <a:xfrm>
          <a:off x="4135320" y="276480"/>
          <a:ext cx="1931040" cy="218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70c0"/>
              </a:solidFill>
              <a:latin typeface="Tahoma"/>
              <a:ea typeface="Tahoma"/>
            </a:rPr>
            <a:t>- данные по мероприятию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oneCell">
    <xdr:from>
      <xdr:col>22</xdr:col>
      <xdr:colOff>1044000</xdr:colOff>
      <xdr:row>4</xdr:row>
      <xdr:rowOff>122040</xdr:rowOff>
    </xdr:from>
    <xdr:to>
      <xdr:col>24</xdr:col>
      <xdr:colOff>205560</xdr:colOff>
      <xdr:row>6</xdr:row>
      <xdr:rowOff>36000</xdr:rowOff>
    </xdr:to>
    <xdr:sp>
      <xdr:nvSpPr>
        <xdr:cNvPr id="32" name="cmdAtLengthObject"/>
        <xdr:cNvSpPr/>
      </xdr:nvSpPr>
      <xdr:spPr>
        <a:xfrm>
          <a:off x="24547320" y="284040"/>
          <a:ext cx="1505160" cy="218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70c0"/>
              </a:solidFill>
              <a:latin typeface="Tahoma"/>
              <a:ea typeface="Tahoma"/>
            </a:rPr>
            <a:t>- данные по объекту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absolute">
    <xdr:from>
      <xdr:col>40</xdr:col>
      <xdr:colOff>846000</xdr:colOff>
      <xdr:row>4</xdr:row>
      <xdr:rowOff>122040</xdr:rowOff>
    </xdr:from>
    <xdr:to>
      <xdr:col>41</xdr:col>
      <xdr:colOff>1125720</xdr:colOff>
      <xdr:row>6</xdr:row>
      <xdr:rowOff>36000</xdr:rowOff>
    </xdr:to>
    <xdr:sp>
      <xdr:nvSpPr>
        <xdr:cNvPr id="33" name="cmdAtLengthCncsn" hidden="1"/>
        <xdr:cNvSpPr/>
      </xdr:nvSpPr>
      <xdr:spPr>
        <a:xfrm>
          <a:off x="44601840" y="284040"/>
          <a:ext cx="1203120" cy="218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70c0"/>
              </a:solidFill>
              <a:latin typeface="Tahoma"/>
              <a:ea typeface="Tahoma"/>
            </a:rPr>
            <a:t>- данные по КС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9360</xdr:colOff>
      <xdr:row>4</xdr:row>
      <xdr:rowOff>9360</xdr:rowOff>
    </xdr:from>
    <xdr:to>
      <xdr:col>3</xdr:col>
      <xdr:colOff>306360</xdr:colOff>
      <xdr:row>6</xdr:row>
      <xdr:rowOff>18360</xdr:rowOff>
    </xdr:to>
    <xdr:pic>
      <xdr:nvPicPr>
        <xdr:cNvPr id="34" name="FREEZE_PANES_F12" descr="update_org.png"/>
        <xdr:cNvPicPr/>
      </xdr:nvPicPr>
      <xdr:blipFill>
        <a:blip r:embed="rId1"/>
        <a:stretch/>
      </xdr:blipFill>
      <xdr:spPr>
        <a:xfrm>
          <a:off x="108360" y="285480"/>
          <a:ext cx="29700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38160</xdr:colOff>
      <xdr:row>3</xdr:row>
      <xdr:rowOff>28440</xdr:rowOff>
    </xdr:from>
    <xdr:to>
      <xdr:col>2</xdr:col>
      <xdr:colOff>323640</xdr:colOff>
      <xdr:row>5</xdr:row>
      <xdr:rowOff>9000</xdr:rowOff>
    </xdr:to>
    <xdr:pic>
      <xdr:nvPicPr>
        <xdr:cNvPr id="35" name="FREEZE_PANES_C8" descr="update_org.png"/>
        <xdr:cNvPicPr/>
      </xdr:nvPicPr>
      <xdr:blipFill>
        <a:blip r:embed="rId1"/>
        <a:stretch/>
      </xdr:blipFill>
      <xdr:spPr>
        <a:xfrm>
          <a:off x="38160" y="2844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8</xdr:row>
      <xdr:rowOff>0</xdr:rowOff>
    </xdr:from>
    <xdr:to>
      <xdr:col>3</xdr:col>
      <xdr:colOff>297000</xdr:colOff>
      <xdr:row>9</xdr:row>
      <xdr:rowOff>142560</xdr:rowOff>
    </xdr:to>
    <xdr:pic>
      <xdr:nvPicPr>
        <xdr:cNvPr id="36" name="FREEZE_PANES_F11" descr="update_org.png"/>
        <xdr:cNvPicPr/>
      </xdr:nvPicPr>
      <xdr:blipFill>
        <a:blip r:embed="rId1"/>
        <a:stretch/>
      </xdr:blipFill>
      <xdr:spPr>
        <a:xfrm>
          <a:off x="99000" y="200160"/>
          <a:ext cx="297000" cy="285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2838600</xdr:colOff>
      <xdr:row>8</xdr:row>
      <xdr:rowOff>9360</xdr:rowOff>
    </xdr:from>
    <xdr:to>
      <xdr:col>5</xdr:col>
      <xdr:colOff>720</xdr:colOff>
      <xdr:row>9</xdr:row>
      <xdr:rowOff>114480</xdr:rowOff>
    </xdr:to>
    <xdr:pic>
      <xdr:nvPicPr>
        <xdr:cNvPr id="37" name="refresh" descr=""/>
        <xdr:cNvPicPr/>
      </xdr:nvPicPr>
      <xdr:blipFill>
        <a:blip r:embed="rId2"/>
        <a:stretch/>
      </xdr:blipFill>
      <xdr:spPr>
        <a:xfrm>
          <a:off x="3516840" y="209520"/>
          <a:ext cx="94320" cy="24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160200</xdr:colOff>
      <xdr:row>0</xdr:row>
      <xdr:rowOff>7560</xdr:rowOff>
    </xdr:from>
    <xdr:to>
      <xdr:col>2</xdr:col>
      <xdr:colOff>452520</xdr:colOff>
      <xdr:row>2</xdr:row>
      <xdr:rowOff>9360</xdr:rowOff>
    </xdr:to>
    <xdr:pic>
      <xdr:nvPicPr>
        <xdr:cNvPr id="38" name="Рисунок 2" descr=""/>
        <xdr:cNvPicPr/>
      </xdr:nvPicPr>
      <xdr:blipFill>
        <a:blip r:embed="rId1"/>
        <a:stretch/>
      </xdr:blipFill>
      <xdr:spPr>
        <a:xfrm>
          <a:off x="3798720" y="7560"/>
          <a:ext cx="292320" cy="287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2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7" activeCellId="0" sqref="M37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5" activeCellId="0" sqref="O25"/>
    </sheetView>
  </sheetViews>
  <sheetFormatPr defaultColWidth="9.125" defaultRowHeight="11.25" zeroHeight="false" outlineLevelRow="0" outlineLevelCol="0"/>
  <cols>
    <col collapsed="false" customWidth="false" hidden="false" outlineLevel="0" max="1024" min="1" style="1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1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true" hidden="false" outlineLevel="0" max="1" min="1" style="2" width="3.29"/>
    <col collapsed="false" customWidth="true" hidden="false" outlineLevel="0" max="2" min="2" style="2" width="8.71"/>
    <col collapsed="false" customWidth="true" hidden="false" outlineLevel="0" max="3" min="3" style="2" width="22.28"/>
    <col collapsed="false" customWidth="true" hidden="false" outlineLevel="0" max="4" min="4" style="2" width="4.28"/>
    <col collapsed="false" customWidth="true" hidden="false" outlineLevel="0" max="6" min="5" style="2" width="4.43"/>
    <col collapsed="false" customWidth="true" hidden="false" outlineLevel="0" max="7" min="7" style="2" width="4.57"/>
    <col collapsed="false" customWidth="true" hidden="false" outlineLevel="0" max="24" min="8" style="2" width="4.43"/>
    <col collapsed="false" customWidth="true" hidden="false" outlineLevel="0" max="25" min="25" style="3" width="4.43"/>
    <col collapsed="false" customWidth="false" hidden="false" outlineLevel="0" max="26" min="26" style="2" width="9.14"/>
    <col collapsed="false" customWidth="false" hidden="false" outlineLevel="0" max="27" min="27" style="4" width="9.14"/>
    <col collapsed="false" customWidth="false" hidden="false" outlineLevel="0" max="1024" min="28" style="2" width="9.14"/>
  </cols>
  <sheetData>
    <row r="1" customFormat="false" ht="10.5" hidden="false" customHeight="true" outlineLevel="0" collapsed="false">
      <c r="AA1" s="4" t="s">
        <v>0</v>
      </c>
    </row>
    <row r="2" s="2" customFormat="true" ht="16.5" hidden="false" customHeight="true" outlineLevel="0" collapsed="false">
      <c r="B2" s="5" t="e">
        <f aca="false">"Код шаблона: " &amp;GetCode()</f>
        <v>#VALUE!</v>
      </c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3"/>
      <c r="Y2" s="4"/>
    </row>
    <row r="3" customFormat="false" ht="18" hidden="false" customHeight="true" outlineLevel="0" collapsed="false">
      <c r="B3" s="7" t="e">
        <f aca="false">"Версия " &amp;Getversion()</f>
        <v>#VALUE!</v>
      </c>
      <c r="C3" s="7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"/>
      <c r="T3" s="6"/>
      <c r="U3" s="6"/>
      <c r="V3" s="9"/>
      <c r="W3" s="9"/>
      <c r="X3" s="9"/>
      <c r="Y3" s="9"/>
    </row>
    <row r="4" customFormat="false" ht="6" hidden="false" customHeight="true" outlineLevel="0" collapsed="false">
      <c r="B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customFormat="false" ht="32.25" hidden="false" customHeight="true" outlineLevel="0" collapsed="false">
      <c r="A5" s="11"/>
      <c r="B5" s="12" t="e">
        <f aca="false">Титульный!E5</f>
        <v>#N/A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1"/>
      <c r="AB5" s="11"/>
      <c r="AC5" s="11"/>
    </row>
    <row r="6" customFormat="false" ht="9.75" hidden="false" customHeight="true" outlineLevel="0" collapsed="false"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6"/>
    </row>
    <row r="7" customFormat="false" ht="15" hidden="false" customHeight="true" outlineLevel="0" collapsed="false">
      <c r="B7" s="17"/>
      <c r="C7" s="18"/>
      <c r="D7" s="15"/>
      <c r="E7" s="19" t="s">
        <v>1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6"/>
    </row>
    <row r="8" customFormat="false" ht="15" hidden="false" customHeight="true" outlineLevel="0" collapsed="false">
      <c r="B8" s="17"/>
      <c r="C8" s="18"/>
      <c r="D8" s="15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6"/>
    </row>
    <row r="9" customFormat="false" ht="15" hidden="false" customHeight="true" outlineLevel="0" collapsed="false">
      <c r="B9" s="17"/>
      <c r="C9" s="18"/>
      <c r="D9" s="15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6"/>
    </row>
    <row r="10" customFormat="false" ht="10.5" hidden="false" customHeight="true" outlineLevel="0" collapsed="false">
      <c r="B10" s="17"/>
      <c r="C10" s="18"/>
      <c r="D10" s="15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6"/>
    </row>
    <row r="11" customFormat="false" ht="27" hidden="false" customHeight="true" outlineLevel="0" collapsed="false">
      <c r="B11" s="17"/>
      <c r="C11" s="18"/>
      <c r="D11" s="15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6"/>
    </row>
    <row r="12" customFormat="false" ht="12" hidden="false" customHeight="true" outlineLevel="0" collapsed="false">
      <c r="B12" s="17"/>
      <c r="C12" s="18"/>
      <c r="D12" s="15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6"/>
    </row>
    <row r="13" customFormat="false" ht="38.25" hidden="false" customHeight="true" outlineLevel="0" collapsed="false">
      <c r="B13" s="17"/>
      <c r="C13" s="18"/>
      <c r="D13" s="1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</row>
    <row r="14" customFormat="false" ht="15" hidden="false" customHeight="true" outlineLevel="0" collapsed="false">
      <c r="B14" s="17"/>
      <c r="C14" s="18"/>
      <c r="D14" s="15"/>
      <c r="E14" s="19" t="s">
        <v>2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6"/>
    </row>
    <row r="15" customFormat="false" ht="15" hidden="false" customHeight="false" outlineLevel="0" collapsed="false">
      <c r="B15" s="17"/>
      <c r="C15" s="18"/>
      <c r="D15" s="15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6"/>
    </row>
    <row r="16" customFormat="false" ht="15" hidden="false" customHeight="false" outlineLevel="0" collapsed="false">
      <c r="B16" s="17"/>
      <c r="C16" s="18"/>
      <c r="D16" s="15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6"/>
    </row>
    <row r="17" customFormat="false" ht="15" hidden="false" customHeight="true" outlineLevel="0" collapsed="false">
      <c r="B17" s="17"/>
      <c r="C17" s="18"/>
      <c r="D17" s="15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6"/>
    </row>
    <row r="18" customFormat="false" ht="15" hidden="false" customHeight="false" outlineLevel="0" collapsed="false">
      <c r="B18" s="17"/>
      <c r="C18" s="18"/>
      <c r="D18" s="15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6"/>
    </row>
    <row r="19" customFormat="false" ht="59.25" hidden="false" customHeight="true" outlineLevel="0" collapsed="false">
      <c r="B19" s="17"/>
      <c r="C19" s="18"/>
      <c r="D19" s="21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6"/>
    </row>
    <row r="20" customFormat="false" ht="15" hidden="true" customHeight="false" outlineLevel="0" collapsed="false">
      <c r="B20" s="17"/>
      <c r="C20" s="18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16"/>
    </row>
    <row r="21" customFormat="false" ht="14.25" hidden="true" customHeight="true" outlineLevel="0" collapsed="false">
      <c r="B21" s="17"/>
      <c r="C21" s="18"/>
      <c r="D21" s="13"/>
      <c r="E21" s="23" t="s">
        <v>3</v>
      </c>
      <c r="F21" s="24" t="s">
        <v>4</v>
      </c>
      <c r="G21" s="24"/>
      <c r="H21" s="24"/>
      <c r="I21" s="24"/>
      <c r="J21" s="24"/>
      <c r="K21" s="24"/>
      <c r="L21" s="24"/>
      <c r="M21" s="24"/>
      <c r="N21" s="25"/>
      <c r="O21" s="26" t="s">
        <v>3</v>
      </c>
      <c r="P21" s="27" t="s">
        <v>5</v>
      </c>
      <c r="Q21" s="27"/>
      <c r="R21" s="27"/>
      <c r="S21" s="27"/>
      <c r="T21" s="27"/>
      <c r="U21" s="27"/>
      <c r="V21" s="27"/>
      <c r="W21" s="27"/>
      <c r="X21" s="27"/>
      <c r="Y21" s="16"/>
    </row>
    <row r="22" customFormat="false" ht="14.25" hidden="true" customHeight="true" outlineLevel="0" collapsed="false">
      <c r="B22" s="17"/>
      <c r="C22" s="18"/>
      <c r="D22" s="13"/>
      <c r="E22" s="28" t="s">
        <v>3</v>
      </c>
      <c r="F22" s="24" t="s">
        <v>6</v>
      </c>
      <c r="G22" s="24"/>
      <c r="H22" s="24"/>
      <c r="I22" s="24"/>
      <c r="J22" s="24"/>
      <c r="K22" s="24"/>
      <c r="L22" s="24"/>
      <c r="M22" s="24"/>
      <c r="N22" s="25"/>
      <c r="O22" s="29" t="s">
        <v>3</v>
      </c>
      <c r="P22" s="27" t="s">
        <v>7</v>
      </c>
      <c r="Q22" s="27"/>
      <c r="R22" s="27"/>
      <c r="S22" s="27"/>
      <c r="T22" s="27"/>
      <c r="U22" s="27"/>
      <c r="V22" s="27"/>
      <c r="W22" s="27"/>
      <c r="X22" s="27"/>
      <c r="Y22" s="16"/>
    </row>
    <row r="23" customFormat="false" ht="27" hidden="true" customHeight="true" outlineLevel="0" collapsed="false">
      <c r="B23" s="17"/>
      <c r="C23" s="18"/>
      <c r="D23" s="1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6"/>
    </row>
    <row r="24" customFormat="false" ht="10.5" hidden="true" customHeight="true" outlineLevel="0" collapsed="false">
      <c r="B24" s="17"/>
      <c r="C24" s="18"/>
      <c r="D24" s="1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customFormat="false" ht="27" hidden="true" customHeight="true" outlineLevel="0" collapsed="false">
      <c r="B25" s="17"/>
      <c r="C25" s="18"/>
      <c r="D25" s="1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6"/>
    </row>
    <row r="26" customFormat="false" ht="12" hidden="true" customHeight="true" outlineLevel="0" collapsed="false">
      <c r="B26" s="17"/>
      <c r="C26" s="18"/>
      <c r="D26" s="1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6"/>
    </row>
    <row r="27" customFormat="false" ht="38.25" hidden="true" customHeight="true" outlineLevel="0" collapsed="false">
      <c r="B27" s="17"/>
      <c r="C27" s="18"/>
      <c r="D27" s="1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6"/>
    </row>
    <row r="28" customFormat="false" ht="15" hidden="true" customHeight="false" outlineLevel="0" collapsed="false">
      <c r="B28" s="17"/>
      <c r="C28" s="18"/>
      <c r="D28" s="1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6"/>
    </row>
    <row r="29" customFormat="false" ht="15" hidden="true" customHeight="false" outlineLevel="0" collapsed="false">
      <c r="B29" s="17"/>
      <c r="C29" s="18"/>
      <c r="D29" s="1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6"/>
    </row>
    <row r="30" customFormat="false" ht="15" hidden="true" customHeight="false" outlineLevel="0" collapsed="false">
      <c r="B30" s="17"/>
      <c r="C30" s="18"/>
      <c r="D30" s="1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6"/>
    </row>
    <row r="31" customFormat="false" ht="15" hidden="true" customHeight="false" outlineLevel="0" collapsed="false">
      <c r="B31" s="17"/>
      <c r="C31" s="18"/>
      <c r="D31" s="1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6"/>
    </row>
    <row r="32" customFormat="false" ht="15" hidden="true" customHeight="false" outlineLevel="0" collapsed="false">
      <c r="B32" s="17"/>
      <c r="C32" s="18"/>
      <c r="D32" s="1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6"/>
    </row>
    <row r="33" customFormat="false" ht="18.75" hidden="true" customHeight="true" outlineLevel="0" collapsed="false">
      <c r="B33" s="17"/>
      <c r="C33" s="18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16"/>
    </row>
    <row r="34" customFormat="false" ht="15" hidden="true" customHeight="false" outlineLevel="0" collapsed="false">
      <c r="B34" s="17"/>
      <c r="C34" s="18"/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16"/>
    </row>
    <row r="35" customFormat="false" ht="24" hidden="true" customHeight="true" outlineLevel="0" collapsed="false">
      <c r="B35" s="17"/>
      <c r="C35" s="18"/>
      <c r="D35" s="13"/>
      <c r="E35" s="30" t="s">
        <v>8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16"/>
    </row>
    <row r="36" customFormat="false" ht="38.25" hidden="true" customHeight="true" outlineLevel="0" collapsed="false">
      <c r="B36" s="17"/>
      <c r="C36" s="18"/>
      <c r="D36" s="13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16"/>
    </row>
    <row r="37" customFormat="false" ht="9.75" hidden="true" customHeight="true" outlineLevel="0" collapsed="false">
      <c r="B37" s="17"/>
      <c r="C37" s="18"/>
      <c r="D37" s="13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16"/>
    </row>
    <row r="38" customFormat="false" ht="51" hidden="true" customHeight="true" outlineLevel="0" collapsed="false">
      <c r="B38" s="17"/>
      <c r="C38" s="18"/>
      <c r="D38" s="13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16"/>
    </row>
    <row r="39" customFormat="false" ht="15" hidden="true" customHeight="true" outlineLevel="0" collapsed="false">
      <c r="B39" s="17"/>
      <c r="C39" s="18"/>
      <c r="D39" s="13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16"/>
    </row>
    <row r="40" customFormat="false" ht="12" hidden="true" customHeight="true" outlineLevel="0" collapsed="false">
      <c r="B40" s="17"/>
      <c r="C40" s="18"/>
      <c r="D40" s="13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16"/>
    </row>
    <row r="41" customFormat="false" ht="38.25" hidden="true" customHeight="true" outlineLevel="0" collapsed="false">
      <c r="B41" s="17"/>
      <c r="C41" s="18"/>
      <c r="D41" s="13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16"/>
    </row>
    <row r="42" customFormat="false" ht="15" hidden="true" customHeight="false" outlineLevel="0" collapsed="false">
      <c r="B42" s="17"/>
      <c r="C42" s="18"/>
      <c r="D42" s="13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16"/>
    </row>
    <row r="43" customFormat="false" ht="15" hidden="true" customHeight="false" outlineLevel="0" collapsed="false">
      <c r="B43" s="17"/>
      <c r="C43" s="18"/>
      <c r="D43" s="13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16"/>
    </row>
    <row r="44" customFormat="false" ht="33.75" hidden="true" customHeight="true" outlineLevel="0" collapsed="false">
      <c r="B44" s="17"/>
      <c r="C44" s="18"/>
      <c r="D44" s="2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16"/>
    </row>
    <row r="45" customFormat="false" ht="15" hidden="true" customHeight="false" outlineLevel="0" collapsed="false">
      <c r="B45" s="17"/>
      <c r="C45" s="18"/>
      <c r="D45" s="2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16"/>
    </row>
    <row r="46" customFormat="false" ht="24" hidden="true" customHeight="true" outlineLevel="0" collapsed="false">
      <c r="B46" s="17"/>
      <c r="C46" s="18"/>
      <c r="D46" s="13"/>
      <c r="E46" s="19" t="s">
        <v>9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6"/>
    </row>
    <row r="47" customFormat="false" ht="37.5" hidden="true" customHeight="true" outlineLevel="0" collapsed="false">
      <c r="B47" s="17"/>
      <c r="C47" s="18"/>
      <c r="D47" s="1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6"/>
    </row>
    <row r="48" customFormat="false" ht="24" hidden="true" customHeight="true" outlineLevel="0" collapsed="false">
      <c r="B48" s="17"/>
      <c r="C48" s="18"/>
      <c r="D48" s="1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6"/>
    </row>
    <row r="49" customFormat="false" ht="51" hidden="true" customHeight="true" outlineLevel="0" collapsed="false">
      <c r="B49" s="17"/>
      <c r="C49" s="18"/>
      <c r="D49" s="1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6"/>
    </row>
    <row r="50" customFormat="false" ht="15" hidden="true" customHeight="false" outlineLevel="0" collapsed="false">
      <c r="B50" s="17"/>
      <c r="C50" s="18"/>
      <c r="D50" s="1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6"/>
    </row>
    <row r="51" customFormat="false" ht="15" hidden="true" customHeight="false" outlineLevel="0" collapsed="false">
      <c r="B51" s="17"/>
      <c r="C51" s="18"/>
      <c r="D51" s="1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6"/>
    </row>
    <row r="52" customFormat="false" ht="15" hidden="true" customHeight="false" outlineLevel="0" collapsed="false">
      <c r="B52" s="17"/>
      <c r="C52" s="18"/>
      <c r="D52" s="1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6"/>
    </row>
    <row r="53" customFormat="false" ht="15" hidden="true" customHeight="false" outlineLevel="0" collapsed="false">
      <c r="B53" s="17"/>
      <c r="C53" s="18"/>
      <c r="D53" s="1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6"/>
    </row>
    <row r="54" customFormat="false" ht="15" hidden="true" customHeight="false" outlineLevel="0" collapsed="false">
      <c r="B54" s="17"/>
      <c r="C54" s="18"/>
      <c r="D54" s="1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6"/>
    </row>
    <row r="55" customFormat="false" ht="15" hidden="true" customHeight="false" outlineLevel="0" collapsed="false">
      <c r="B55" s="17"/>
      <c r="C55" s="18"/>
      <c r="D55" s="1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6"/>
    </row>
    <row r="56" customFormat="false" ht="25.5" hidden="true" customHeight="true" outlineLevel="0" collapsed="false">
      <c r="B56" s="17"/>
      <c r="C56" s="18"/>
      <c r="D56" s="21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6"/>
    </row>
    <row r="57" customFormat="false" ht="15" hidden="true" customHeight="false" outlineLevel="0" collapsed="false">
      <c r="B57" s="17"/>
      <c r="C57" s="18"/>
      <c r="D57" s="21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6"/>
    </row>
    <row r="58" customFormat="false" ht="15" hidden="true" customHeight="true" outlineLevel="0" collapsed="false">
      <c r="B58" s="17"/>
      <c r="C58" s="18"/>
      <c r="D58" s="13"/>
      <c r="E58" s="32" t="s">
        <v>10</v>
      </c>
      <c r="F58" s="32"/>
      <c r="G58" s="32"/>
      <c r="H58" s="32"/>
      <c r="I58" s="32"/>
      <c r="J58" s="32"/>
      <c r="K58" s="33" t="s">
        <v>11</v>
      </c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16"/>
    </row>
    <row r="59" customFormat="false" ht="15" hidden="true" customHeight="true" outlineLevel="0" collapsed="false">
      <c r="B59" s="17"/>
      <c r="C59" s="18"/>
      <c r="D59" s="13"/>
      <c r="E59" s="34" t="s">
        <v>12</v>
      </c>
      <c r="F59" s="34"/>
      <c r="G59" s="34"/>
      <c r="H59" s="34"/>
      <c r="I59" s="34"/>
      <c r="J59" s="34"/>
      <c r="K59" s="33" t="s">
        <v>13</v>
      </c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16"/>
    </row>
    <row r="60" customFormat="false" ht="15" hidden="true" customHeight="true" outlineLevel="0" collapsed="false">
      <c r="B60" s="17"/>
      <c r="C60" s="18"/>
      <c r="D60" s="13"/>
      <c r="E60" s="35"/>
      <c r="F60" s="35"/>
      <c r="G60" s="35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16"/>
    </row>
    <row r="61" customFormat="false" ht="15" hidden="true" customHeight="false" outlineLevel="0" collapsed="false">
      <c r="B61" s="17"/>
      <c r="C61" s="18"/>
      <c r="D61" s="13"/>
      <c r="E61" s="37"/>
      <c r="F61" s="38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16"/>
    </row>
    <row r="62" customFormat="false" ht="27.75" hidden="true" customHeight="true" outlineLevel="0" collapsed="false">
      <c r="B62" s="17"/>
      <c r="C62" s="18"/>
      <c r="D62" s="13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6"/>
    </row>
    <row r="63" customFormat="false" ht="15" hidden="true" customHeight="false" outlineLevel="0" collapsed="false">
      <c r="B63" s="17"/>
      <c r="C63" s="18"/>
      <c r="D63" s="13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</row>
    <row r="64" customFormat="false" ht="15" hidden="true" customHeight="false" outlineLevel="0" collapsed="false">
      <c r="B64" s="17"/>
      <c r="C64" s="18"/>
      <c r="D64" s="13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6"/>
    </row>
    <row r="65" customFormat="false" ht="15" hidden="true" customHeight="false" outlineLevel="0" collapsed="false">
      <c r="B65" s="17"/>
      <c r="C65" s="18"/>
      <c r="D65" s="13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6"/>
    </row>
    <row r="66" customFormat="false" ht="15" hidden="true" customHeight="false" outlineLevel="0" collapsed="false">
      <c r="B66" s="17"/>
      <c r="C66" s="18"/>
      <c r="D66" s="13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6"/>
    </row>
    <row r="67" customFormat="false" ht="15" hidden="true" customHeight="false" outlineLevel="0" collapsed="false">
      <c r="B67" s="17"/>
      <c r="C67" s="18"/>
      <c r="D67" s="13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6"/>
    </row>
    <row r="68" customFormat="false" ht="89.25" hidden="true" customHeight="true" outlineLevel="0" collapsed="false">
      <c r="B68" s="17"/>
      <c r="C68" s="18"/>
      <c r="D68" s="21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16"/>
    </row>
    <row r="69" customFormat="false" ht="15" hidden="true" customHeight="false" outlineLevel="0" collapsed="false">
      <c r="B69" s="17"/>
      <c r="C69" s="18"/>
      <c r="D69" s="21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16"/>
    </row>
    <row r="70" customFormat="false" ht="12.75" hidden="true" customHeight="true" outlineLevel="0" collapsed="false">
      <c r="B70" s="17"/>
      <c r="C70" s="18"/>
      <c r="D70" s="13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1"/>
      <c r="T70" s="41"/>
      <c r="U70" s="41"/>
      <c r="V70" s="41"/>
      <c r="W70" s="41"/>
      <c r="X70" s="41"/>
      <c r="Y70" s="16"/>
    </row>
    <row r="71" customFormat="false" ht="29.25" hidden="true" customHeight="true" outlineLevel="0" collapsed="false">
      <c r="B71" s="17"/>
      <c r="C71" s="18"/>
      <c r="D71" s="13"/>
      <c r="E71" s="42" t="s">
        <v>14</v>
      </c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16"/>
    </row>
    <row r="72" customFormat="false" ht="27" hidden="true" customHeight="true" outlineLevel="0" collapsed="false">
      <c r="B72" s="17"/>
      <c r="C72" s="18"/>
      <c r="D72" s="13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16"/>
    </row>
    <row r="73" customFormat="false" ht="15" hidden="true" customHeight="false" outlineLevel="0" collapsed="false">
      <c r="B73" s="17"/>
      <c r="C73" s="18"/>
      <c r="D73" s="1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16"/>
    </row>
    <row r="74" customFormat="false" ht="15" hidden="true" customHeight="false" outlineLevel="0" collapsed="false">
      <c r="B74" s="17"/>
      <c r="C74" s="18"/>
      <c r="D74" s="1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16"/>
    </row>
    <row r="75" customFormat="false" ht="15" hidden="true" customHeight="false" outlineLevel="0" collapsed="false">
      <c r="B75" s="17"/>
      <c r="C75" s="18"/>
      <c r="D75" s="1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16"/>
    </row>
    <row r="76" customFormat="false" ht="15" hidden="true" customHeight="false" outlineLevel="0" collapsed="false">
      <c r="B76" s="17"/>
      <c r="C76" s="18"/>
      <c r="D76" s="1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16"/>
    </row>
    <row r="77" customFormat="false" ht="15" hidden="true" customHeight="false" outlineLevel="0" collapsed="false">
      <c r="B77" s="17"/>
      <c r="C77" s="18"/>
      <c r="D77" s="1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16"/>
    </row>
    <row r="78" customFormat="false" ht="15" hidden="true" customHeight="false" outlineLevel="0" collapsed="false">
      <c r="B78" s="17"/>
      <c r="C78" s="18"/>
      <c r="D78" s="1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16"/>
    </row>
    <row r="79" customFormat="false" ht="54" hidden="true" customHeight="true" outlineLevel="0" collapsed="false">
      <c r="B79" s="17"/>
      <c r="C79" s="18"/>
      <c r="D79" s="1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16"/>
    </row>
    <row r="80" customFormat="false" ht="27.75" hidden="true" customHeight="true" outlineLevel="0" collapsed="false">
      <c r="B80" s="17"/>
      <c r="C80" s="18"/>
      <c r="D80" s="1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16"/>
    </row>
    <row r="81" customFormat="false" ht="15" hidden="true" customHeight="false" outlineLevel="0" collapsed="false">
      <c r="B81" s="17"/>
      <c r="C81" s="18"/>
      <c r="D81" s="13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16"/>
    </row>
    <row r="82" customFormat="false" ht="11.25" hidden="true" customHeight="true" outlineLevel="0" collapsed="false">
      <c r="B82" s="17"/>
      <c r="C82" s="18"/>
      <c r="D82" s="13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16"/>
    </row>
    <row r="83" customFormat="false" ht="15" hidden="true" customHeight="false" outlineLevel="0" collapsed="false">
      <c r="B83" s="17"/>
      <c r="C83" s="18"/>
      <c r="D83" s="13"/>
      <c r="E83" s="38"/>
      <c r="F83" s="38"/>
      <c r="G83" s="38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16"/>
    </row>
    <row r="84" customFormat="false" ht="15" hidden="true" customHeight="true" outlineLevel="0" collapsed="false">
      <c r="B84" s="17"/>
      <c r="C84" s="18"/>
      <c r="D84" s="13"/>
      <c r="E84" s="34" t="s">
        <v>15</v>
      </c>
      <c r="F84" s="34"/>
      <c r="G84" s="34"/>
      <c r="H84" s="34"/>
      <c r="I84" s="34"/>
      <c r="J84" s="34"/>
      <c r="K84" s="33" t="s">
        <v>16</v>
      </c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16"/>
    </row>
    <row r="85" customFormat="false" ht="15" hidden="true" customHeight="true" outlineLevel="0" collapsed="false">
      <c r="B85" s="17"/>
      <c r="C85" s="18"/>
      <c r="D85" s="13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16"/>
    </row>
    <row r="86" customFormat="false" ht="15" hidden="true" customHeight="true" outlineLevel="0" collapsed="false">
      <c r="B86" s="17"/>
      <c r="C86" s="18"/>
      <c r="D86" s="13"/>
      <c r="E86" s="47" t="s">
        <v>17</v>
      </c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16"/>
    </row>
    <row r="87" customFormat="false" ht="15" hidden="true" customHeight="true" outlineLevel="0" collapsed="false">
      <c r="B87" s="17"/>
      <c r="C87" s="18"/>
      <c r="D87" s="13"/>
      <c r="E87" s="34" t="s">
        <v>18</v>
      </c>
      <c r="F87" s="34"/>
      <c r="G87" s="34"/>
      <c r="H87" s="34"/>
      <c r="I87" s="34"/>
      <c r="J87" s="34"/>
      <c r="K87" s="48" t="s">
        <v>19</v>
      </c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16"/>
    </row>
    <row r="88" customFormat="false" ht="15" hidden="true" customHeight="false" outlineLevel="0" collapsed="false">
      <c r="B88" s="17"/>
      <c r="C88" s="18"/>
      <c r="D88" s="13"/>
      <c r="E88" s="34" t="s">
        <v>20</v>
      </c>
      <c r="F88" s="34"/>
      <c r="G88" s="34"/>
      <c r="H88" s="34"/>
      <c r="I88" s="34"/>
      <c r="J88" s="34"/>
      <c r="K88" s="49" t="s">
        <v>21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16"/>
    </row>
    <row r="89" customFormat="false" ht="15" hidden="true" customHeight="false" outlineLevel="0" collapsed="false">
      <c r="B89" s="17"/>
      <c r="C89" s="18"/>
      <c r="D89" s="13"/>
      <c r="E89" s="38"/>
      <c r="F89" s="38"/>
      <c r="G89" s="38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16"/>
    </row>
    <row r="90" customFormat="false" ht="15" hidden="true" customHeight="true" outlineLevel="0" collapsed="false">
      <c r="B90" s="17"/>
      <c r="C90" s="18"/>
      <c r="D90" s="13"/>
      <c r="E90" s="34" t="s">
        <v>18</v>
      </c>
      <c r="F90" s="34"/>
      <c r="G90" s="34"/>
      <c r="H90" s="34"/>
      <c r="I90" s="34"/>
      <c r="J90" s="34"/>
      <c r="K90" s="48" t="s">
        <v>22</v>
      </c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16"/>
    </row>
    <row r="91" customFormat="false" ht="15" hidden="true" customHeight="false" outlineLevel="0" collapsed="false">
      <c r="B91" s="17"/>
      <c r="C91" s="18"/>
      <c r="D91" s="13"/>
      <c r="E91" s="34" t="s">
        <v>20</v>
      </c>
      <c r="F91" s="34"/>
      <c r="G91" s="34"/>
      <c r="H91" s="34"/>
      <c r="I91" s="34"/>
      <c r="J91" s="34"/>
      <c r="K91" s="49" t="s">
        <v>23</v>
      </c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16"/>
    </row>
    <row r="92" customFormat="false" ht="15" hidden="true" customHeight="false" outlineLevel="0" collapsed="false">
      <c r="B92" s="17"/>
      <c r="C92" s="18"/>
      <c r="D92" s="13"/>
      <c r="E92" s="38"/>
      <c r="F92" s="38"/>
      <c r="G92" s="38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16"/>
    </row>
    <row r="93" customFormat="false" ht="15" hidden="true" customHeight="false" outlineLevel="0" collapsed="false">
      <c r="B93" s="17"/>
      <c r="C93" s="18"/>
      <c r="D93" s="13"/>
      <c r="E93" s="38"/>
      <c r="F93" s="38"/>
      <c r="G93" s="38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16"/>
    </row>
    <row r="94" customFormat="false" ht="15" hidden="true" customHeight="false" outlineLevel="0" collapsed="false">
      <c r="B94" s="17"/>
      <c r="C94" s="18"/>
      <c r="D94" s="13"/>
      <c r="E94" s="52"/>
      <c r="F94" s="52"/>
      <c r="G94" s="52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16"/>
    </row>
    <row r="95" customFormat="false" ht="15" hidden="true" customHeight="false" outlineLevel="0" collapsed="false">
      <c r="B95" s="17"/>
      <c r="C95" s="18"/>
      <c r="D95" s="13"/>
      <c r="E95" s="38"/>
      <c r="F95" s="38"/>
      <c r="G95" s="38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16"/>
    </row>
    <row r="96" customFormat="false" ht="15" hidden="true" customHeight="false" outlineLevel="0" collapsed="false">
      <c r="B96" s="17"/>
      <c r="C96" s="18"/>
      <c r="D96" s="13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6"/>
    </row>
    <row r="97" customFormat="false" ht="15" hidden="true" customHeight="false" outlineLevel="0" collapsed="false">
      <c r="B97" s="17"/>
      <c r="C97" s="18"/>
      <c r="D97" s="13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6"/>
    </row>
    <row r="98" customFormat="false" ht="27" hidden="true" customHeight="true" outlineLevel="0" collapsed="false">
      <c r="B98" s="17"/>
      <c r="C98" s="18"/>
      <c r="D98" s="21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16"/>
    </row>
    <row r="99" customFormat="false" ht="15" hidden="true" customHeight="false" outlineLevel="0" collapsed="false">
      <c r="B99" s="17"/>
      <c r="C99" s="18"/>
      <c r="D99" s="21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16"/>
    </row>
    <row r="100" customFormat="false" ht="25.5" hidden="true" customHeight="true" outlineLevel="0" collapsed="false">
      <c r="B100" s="17"/>
      <c r="C100" s="18"/>
      <c r="D100" s="13"/>
      <c r="E100" s="54" t="s">
        <v>24</v>
      </c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16"/>
    </row>
    <row r="101" customFormat="false" ht="15" hidden="true" customHeight="true" outlineLevel="0" collapsed="false">
      <c r="B101" s="17"/>
      <c r="C101" s="18"/>
      <c r="D101" s="13"/>
      <c r="E101" s="15"/>
      <c r="F101" s="15"/>
      <c r="G101" s="15"/>
      <c r="H101" s="55"/>
      <c r="I101" s="55"/>
      <c r="J101" s="55"/>
      <c r="K101" s="55"/>
      <c r="L101" s="55"/>
      <c r="M101" s="55"/>
      <c r="N101" s="55"/>
      <c r="O101" s="56"/>
      <c r="P101" s="56"/>
      <c r="Q101" s="56"/>
      <c r="R101" s="56"/>
      <c r="S101" s="56"/>
      <c r="T101" s="56"/>
      <c r="U101" s="15"/>
      <c r="V101" s="15"/>
      <c r="W101" s="15"/>
      <c r="X101" s="15"/>
      <c r="Y101" s="16"/>
    </row>
    <row r="102" customFormat="false" ht="15" hidden="true" customHeight="true" outlineLevel="0" collapsed="false">
      <c r="B102" s="17"/>
      <c r="C102" s="18"/>
      <c r="D102" s="13"/>
      <c r="E102" s="57"/>
      <c r="F102" s="58" t="s">
        <v>25</v>
      </c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6"/>
      <c r="U102" s="15"/>
      <c r="V102" s="15"/>
      <c r="W102" s="15"/>
      <c r="X102" s="15"/>
      <c r="Y102" s="16"/>
      <c r="AA102" s="4" t="s">
        <v>26</v>
      </c>
    </row>
    <row r="103" customFormat="false" ht="15" hidden="true" customHeight="true" outlineLevel="0" collapsed="false">
      <c r="B103" s="17"/>
      <c r="C103" s="18"/>
      <c r="D103" s="13"/>
      <c r="E103" s="15"/>
      <c r="F103" s="15"/>
      <c r="G103" s="15"/>
      <c r="H103" s="55"/>
      <c r="I103" s="55"/>
      <c r="J103" s="55"/>
      <c r="K103" s="55"/>
      <c r="L103" s="55"/>
      <c r="M103" s="55"/>
      <c r="N103" s="55"/>
      <c r="O103" s="56"/>
      <c r="P103" s="56"/>
      <c r="Q103" s="56"/>
      <c r="R103" s="56"/>
      <c r="S103" s="56"/>
      <c r="T103" s="56"/>
      <c r="U103" s="15"/>
      <c r="V103" s="15"/>
      <c r="W103" s="15"/>
      <c r="X103" s="15"/>
      <c r="Y103" s="16"/>
    </row>
    <row r="104" customFormat="false" ht="15" hidden="true" customHeight="true" outlineLevel="0" collapsed="false">
      <c r="B104" s="17"/>
      <c r="C104" s="18"/>
      <c r="D104" s="13"/>
      <c r="E104" s="15"/>
      <c r="F104" s="58" t="s">
        <v>27</v>
      </c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16"/>
    </row>
    <row r="105" customFormat="false" ht="15" hidden="true" customHeight="false" outlineLevel="0" collapsed="false">
      <c r="B105" s="17"/>
      <c r="C105" s="18"/>
      <c r="D105" s="13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6"/>
    </row>
    <row r="106" customFormat="false" ht="15" hidden="true" customHeight="false" outlineLevel="0" collapsed="false">
      <c r="B106" s="17"/>
      <c r="C106" s="18"/>
      <c r="D106" s="13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6"/>
    </row>
    <row r="107" customFormat="false" ht="15" hidden="true" customHeight="false" outlineLevel="0" collapsed="false">
      <c r="B107" s="17"/>
      <c r="C107" s="18"/>
      <c r="D107" s="13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6"/>
    </row>
    <row r="108" customFormat="false" ht="15" hidden="true" customHeight="false" outlineLevel="0" collapsed="false">
      <c r="B108" s="17"/>
      <c r="C108" s="18"/>
      <c r="D108" s="13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6"/>
    </row>
    <row r="109" customFormat="false" ht="15" hidden="true" customHeight="false" outlineLevel="0" collapsed="false">
      <c r="B109" s="17"/>
      <c r="C109" s="18"/>
      <c r="D109" s="13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6"/>
    </row>
    <row r="110" customFormat="false" ht="15" hidden="true" customHeight="false" outlineLevel="0" collapsed="false">
      <c r="B110" s="17"/>
      <c r="C110" s="18"/>
      <c r="D110" s="13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6"/>
    </row>
    <row r="111" customFormat="false" ht="15" hidden="true" customHeight="false" outlineLevel="0" collapsed="false">
      <c r="B111" s="17"/>
      <c r="C111" s="18"/>
      <c r="D111" s="13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6"/>
    </row>
    <row r="112" customFormat="false" ht="15" hidden="true" customHeight="false" outlineLevel="0" collapsed="false">
      <c r="B112" s="17"/>
      <c r="C112" s="18"/>
      <c r="D112" s="13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6"/>
    </row>
    <row r="113" customFormat="false" ht="30" hidden="true" customHeight="true" outlineLevel="0" collapsed="false">
      <c r="B113" s="17"/>
      <c r="C113" s="18"/>
      <c r="D113" s="13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6"/>
    </row>
    <row r="114" customFormat="false" ht="31.5" hidden="true" customHeight="true" outlineLevel="0" collapsed="false">
      <c r="B114" s="17"/>
      <c r="C114" s="18"/>
      <c r="D114" s="13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6"/>
    </row>
    <row r="115" customFormat="false" ht="15" hidden="false" customHeight="true" outlineLevel="0" collapsed="false">
      <c r="B115" s="59"/>
      <c r="C115" s="60"/>
      <c r="D115" s="61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3"/>
    </row>
    <row r="118" customFormat="false" ht="14.25" hidden="false" customHeight="true" outlineLevel="0" collapsed="false"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</row>
  </sheetData>
  <sheetProtection sheet="true" password="fa9c" objects="true" scenarios="true" formatColumns="false" formatRows="false" autoFilter="false"/>
  <mergeCells count="51">
    <mergeCell ref="B2:G2"/>
    <mergeCell ref="B3:C3"/>
    <mergeCell ref="B5:Y5"/>
    <mergeCell ref="E7:X13"/>
    <mergeCell ref="E14:X19"/>
    <mergeCell ref="F21:M21"/>
    <mergeCell ref="P21:X21"/>
    <mergeCell ref="F22:M22"/>
    <mergeCell ref="P22:X22"/>
    <mergeCell ref="E35:X39"/>
    <mergeCell ref="E40:X40"/>
    <mergeCell ref="E41:X45"/>
    <mergeCell ref="E46:X57"/>
    <mergeCell ref="E58:J58"/>
    <mergeCell ref="K58:X58"/>
    <mergeCell ref="E59:J59"/>
    <mergeCell ref="K59:X59"/>
    <mergeCell ref="E60:G60"/>
    <mergeCell ref="H60:X60"/>
    <mergeCell ref="H61:X61"/>
    <mergeCell ref="E70:R70"/>
    <mergeCell ref="E71:X71"/>
    <mergeCell ref="E81:X81"/>
    <mergeCell ref="E82:X82"/>
    <mergeCell ref="E83:G83"/>
    <mergeCell ref="H83:X83"/>
    <mergeCell ref="E84:J84"/>
    <mergeCell ref="K84:X84"/>
    <mergeCell ref="E85:X85"/>
    <mergeCell ref="E86:X86"/>
    <mergeCell ref="E87:J87"/>
    <mergeCell ref="K87:X87"/>
    <mergeCell ref="E88:J88"/>
    <mergeCell ref="K88:X88"/>
    <mergeCell ref="E89:G89"/>
    <mergeCell ref="H89:X89"/>
    <mergeCell ref="E90:J90"/>
    <mergeCell ref="K90:X90"/>
    <mergeCell ref="E91:J91"/>
    <mergeCell ref="K91:X91"/>
    <mergeCell ref="E92:G92"/>
    <mergeCell ref="H92:X92"/>
    <mergeCell ref="E93:G93"/>
    <mergeCell ref="H93:X93"/>
    <mergeCell ref="E94:F94"/>
    <mergeCell ref="H94:X94"/>
    <mergeCell ref="E95:G95"/>
    <mergeCell ref="H95:X95"/>
    <mergeCell ref="E100:X100"/>
    <mergeCell ref="F102:S102"/>
    <mergeCell ref="F104:X104"/>
  </mergeCells>
  <hyperlinks>
    <hyperlink ref="K58" location="Инструкция!A1" display="Обратиться за помощью"/>
    <hyperlink ref="K59" location="Инструкция!A1" display="Перейти"/>
    <hyperlink ref="E71" location="Инструкция!A1" display="Инструкция по заполнению"/>
    <hyperlink ref="K84" location="Инструкция!A1" display="Перейти к разделу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9.125" defaultRowHeight="11.25" zeroHeight="false" outlineLevelRow="0" outlineLevelCol="0"/>
  <cols>
    <col collapsed="false" customWidth="true" hidden="false" outlineLevel="0" max="1" min="1" style="65" width="30.71"/>
    <col collapsed="false" customWidth="true" hidden="false" outlineLevel="0" max="2" min="2" style="65" width="80.71"/>
    <col collapsed="false" customWidth="true" hidden="false" outlineLevel="0" max="3" min="3" style="65" width="30.71"/>
    <col collapsed="false" customWidth="false" hidden="false" outlineLevel="0" max="1024" min="4" style="66" width="9.14"/>
  </cols>
  <sheetData>
    <row r="1" customFormat="false" ht="24" hidden="false" customHeight="true" outlineLevel="0" collapsed="false">
      <c r="A1" s="67" t="s">
        <v>28</v>
      </c>
      <c r="B1" s="67" t="s">
        <v>29</v>
      </c>
      <c r="C1" s="67" t="s">
        <v>30</v>
      </c>
      <c r="D1" s="68"/>
    </row>
    <row r="2" customFormat="false" ht="11.25" hidden="false" customHeight="false" outlineLevel="0" collapsed="false">
      <c r="A2" s="69" t="n">
        <v>44918.4051157407</v>
      </c>
      <c r="B2" s="65" t="s">
        <v>31</v>
      </c>
      <c r="C2" s="65" t="s">
        <v>32</v>
      </c>
    </row>
    <row r="3" customFormat="false" ht="11.25" hidden="false" customHeight="false" outlineLevel="0" collapsed="false">
      <c r="A3" s="69" t="n">
        <v>44918.4055208333</v>
      </c>
      <c r="B3" s="65" t="s">
        <v>31</v>
      </c>
      <c r="C3" s="65" t="s">
        <v>32</v>
      </c>
    </row>
    <row r="4" customFormat="false" ht="11.25" hidden="false" customHeight="false" outlineLevel="0" collapsed="false">
      <c r="A4" s="69" t="n">
        <v>44918.4055324074</v>
      </c>
      <c r="B4" s="65" t="s">
        <v>33</v>
      </c>
      <c r="C4" s="65" t="s">
        <v>32</v>
      </c>
    </row>
    <row r="5" customFormat="false" ht="11.25" hidden="false" customHeight="false" outlineLevel="0" collapsed="false">
      <c r="A5" s="69" t="n">
        <v>44918.4455092593</v>
      </c>
      <c r="B5" s="65" t="s">
        <v>31</v>
      </c>
      <c r="C5" s="65" t="s">
        <v>32</v>
      </c>
    </row>
    <row r="6" customFormat="false" ht="11.25" hidden="false" customHeight="false" outlineLevel="0" collapsed="false">
      <c r="A6" s="69" t="n">
        <v>44918.4455324074</v>
      </c>
      <c r="B6" s="65" t="s">
        <v>33</v>
      </c>
      <c r="C6" s="65" t="s">
        <v>32</v>
      </c>
    </row>
    <row r="7" customFormat="false" ht="11.25" hidden="false" customHeight="false" outlineLevel="0" collapsed="false">
      <c r="A7" s="69" t="n">
        <v>44953.5868171296</v>
      </c>
      <c r="B7" s="65" t="s">
        <v>31</v>
      </c>
      <c r="C7" s="65" t="s">
        <v>32</v>
      </c>
    </row>
    <row r="8" customFormat="false" ht="11.25" hidden="false" customHeight="false" outlineLevel="0" collapsed="false">
      <c r="A8" s="69" t="n">
        <v>44953.5868402778</v>
      </c>
      <c r="B8" s="65" t="s">
        <v>33</v>
      </c>
      <c r="C8" s="65" t="s">
        <v>32</v>
      </c>
    </row>
    <row r="9" customFormat="false" ht="11.25" hidden="false" customHeight="false" outlineLevel="0" collapsed="false">
      <c r="A9" s="69" t="n">
        <v>44956.3976388889</v>
      </c>
      <c r="B9" s="65" t="s">
        <v>31</v>
      </c>
      <c r="C9" s="65" t="s">
        <v>32</v>
      </c>
    </row>
    <row r="10" customFormat="false" ht="11.25" hidden="false" customHeight="false" outlineLevel="0" collapsed="false">
      <c r="A10" s="69" t="n">
        <v>44956.3976851852</v>
      </c>
      <c r="B10" s="65" t="s">
        <v>33</v>
      </c>
      <c r="C10" s="65" t="s">
        <v>32</v>
      </c>
    </row>
    <row r="11" customFormat="false" ht="11.25" hidden="false" customHeight="false" outlineLevel="0" collapsed="false">
      <c r="A11" s="69" t="n">
        <v>44957.3945717593</v>
      </c>
      <c r="B11" s="65" t="s">
        <v>31</v>
      </c>
      <c r="C11" s="65" t="s">
        <v>32</v>
      </c>
    </row>
    <row r="12" customFormat="false" ht="11.25" hidden="false" customHeight="false" outlineLevel="0" collapsed="false">
      <c r="A12" s="69" t="n">
        <v>44957.3946064815</v>
      </c>
      <c r="B12" s="65" t="s">
        <v>33</v>
      </c>
      <c r="C12" s="65" t="s">
        <v>32</v>
      </c>
    </row>
    <row r="13" customFormat="false" ht="11.25" hidden="false" customHeight="false" outlineLevel="0" collapsed="false">
      <c r="A13" s="69" t="n">
        <v>44958.3925462963</v>
      </c>
      <c r="B13" s="65" t="s">
        <v>31</v>
      </c>
      <c r="C13" s="65" t="s">
        <v>32</v>
      </c>
    </row>
    <row r="14" customFormat="false" ht="11.25" hidden="false" customHeight="false" outlineLevel="0" collapsed="false">
      <c r="A14" s="69" t="n">
        <v>44958.3925925926</v>
      </c>
      <c r="B14" s="65" t="s">
        <v>33</v>
      </c>
      <c r="C14" s="65" t="s">
        <v>32</v>
      </c>
    </row>
  </sheetData>
  <sheetProtection sheet="true" password="fa9c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1"/>
  <sheetViews>
    <sheetView showFormulas="false" showGridLines="false" showRowColHeaders="true" showZeros="true" rightToLeft="false" tabSelected="false" showOutlineSymbols="true" defaultGridColor="true" view="normal" topLeftCell="D3" colorId="64" zoomScale="100" zoomScaleNormal="100" zoomScalePageLayoutView="100" workbookViewId="0">
      <pane xSplit="0" ySplit="3" topLeftCell="A19" activePane="bottomLeft" state="frozen"/>
      <selection pane="topLeft" activeCell="D3" activeCellId="0" sqref="D3"/>
      <selection pane="bottomLeft" activeCell="I43" activeCellId="0" sqref="I43"/>
    </sheetView>
  </sheetViews>
  <sheetFormatPr defaultColWidth="9.125" defaultRowHeight="11.25" zeroHeight="false" outlineLevelRow="0" outlineLevelCol="0"/>
  <cols>
    <col collapsed="false" customWidth="true" hidden="true" outlineLevel="0" max="1" min="1" style="70" width="10.72"/>
    <col collapsed="false" customWidth="true" hidden="true" outlineLevel="0" max="2" min="2" style="71" width="10.72"/>
    <col collapsed="false" customWidth="true" hidden="true" outlineLevel="0" max="3" min="3" style="72" width="3.71"/>
    <col collapsed="false" customWidth="true" hidden="false" outlineLevel="0" max="4" min="4" style="73" width="3.71"/>
    <col collapsed="false" customWidth="true" hidden="false" outlineLevel="0" max="5" min="5" style="73" width="51.85"/>
    <col collapsed="false" customWidth="true" hidden="false" outlineLevel="0" max="6" min="6" style="73" width="50.71"/>
    <col collapsed="false" customWidth="true" hidden="false" outlineLevel="0" max="7" min="7" style="74" width="8.29"/>
    <col collapsed="false" customWidth="false" hidden="false" outlineLevel="0" max="1024" min="8" style="73" width="9.14"/>
  </cols>
  <sheetData>
    <row r="1" s="76" customFormat="true" ht="13.5" hidden="true" customHeight="true" outlineLevel="0" collapsed="false">
      <c r="A1" s="75"/>
      <c r="B1" s="71"/>
      <c r="G1" s="77"/>
    </row>
    <row r="2" s="76" customFormat="true" ht="12" hidden="true" customHeight="true" outlineLevel="0" collapsed="false">
      <c r="A2" s="75"/>
      <c r="B2" s="71"/>
      <c r="G2" s="77"/>
    </row>
    <row r="3" customFormat="false" ht="11.25" hidden="true" customHeight="false" outlineLevel="0" collapsed="false"/>
    <row r="4" customFormat="false" ht="11.25" hidden="true" customHeight="false" outlineLevel="0" collapsed="false">
      <c r="D4" s="78"/>
      <c r="E4" s="79"/>
      <c r="F4" s="80" t="e">
        <f aca="false">#NAME?</f>
        <v>#N/A</v>
      </c>
    </row>
    <row r="5" customFormat="false" ht="28.5" hidden="false" customHeight="true" outlineLevel="0" collapsed="false">
      <c r="D5" s="81"/>
      <c r="E5" s="82" t="e">
        <f aca="false">"Контроль за использованием инвестиционных ресурсов, включаемых в регулируемые государством цены (тарифы) в сфере теплоснабжения за " &amp; #NAME? &amp; " год"</f>
        <v>#N/A</v>
      </c>
      <c r="F5" s="82"/>
      <c r="G5" s="83"/>
    </row>
    <row r="6" customFormat="false" ht="11.25" hidden="false" customHeight="false" outlineLevel="0" collapsed="false">
      <c r="D6" s="78"/>
      <c r="E6" s="84"/>
      <c r="F6" s="85"/>
      <c r="G6" s="83"/>
      <c r="H6" s="76"/>
      <c r="I6" s="76"/>
      <c r="J6" s="76"/>
    </row>
    <row r="7" customFormat="false" ht="19.5" hidden="false" customHeight="false" outlineLevel="0" collapsed="false">
      <c r="D7" s="81"/>
      <c r="E7" s="86" t="s">
        <v>34</v>
      </c>
      <c r="F7" s="87" t="s">
        <v>35</v>
      </c>
      <c r="G7" s="88"/>
      <c r="H7" s="76"/>
      <c r="I7" s="76"/>
      <c r="J7" s="76"/>
    </row>
    <row r="8" customFormat="false" ht="3.75" hidden="false" customHeight="true" outlineLevel="0" collapsed="false">
      <c r="A8" s="89"/>
      <c r="D8" s="90"/>
      <c r="E8" s="86"/>
      <c r="F8" s="91"/>
      <c r="G8" s="92"/>
      <c r="H8" s="76"/>
      <c r="I8" s="76"/>
      <c r="J8" s="76"/>
    </row>
    <row r="9" customFormat="false" ht="19.5" hidden="false" customHeight="false" outlineLevel="0" collapsed="false">
      <c r="D9" s="81"/>
      <c r="E9" s="93" t="s">
        <v>36</v>
      </c>
      <c r="F9" s="94" t="n">
        <v>2022</v>
      </c>
      <c r="G9" s="95" t="s">
        <v>37</v>
      </c>
      <c r="H9" s="76"/>
      <c r="I9" s="76"/>
      <c r="J9" s="76"/>
    </row>
    <row r="10" customFormat="false" ht="19.5" hidden="false" customHeight="false" outlineLevel="0" collapsed="false">
      <c r="B10" s="71" t="n">
        <v>1</v>
      </c>
      <c r="C10" s="72" t="n">
        <v>1</v>
      </c>
      <c r="D10" s="81"/>
      <c r="E10" s="86" t="s">
        <v>38</v>
      </c>
      <c r="F10" s="96" t="s">
        <v>39</v>
      </c>
      <c r="G10" s="95"/>
      <c r="H10" s="76"/>
      <c r="I10" s="76"/>
      <c r="J10" s="76"/>
    </row>
    <row r="11" customFormat="false" ht="19.5" hidden="false" customHeight="false" outlineLevel="0" collapsed="false">
      <c r="D11" s="81"/>
      <c r="E11" s="93" t="s">
        <v>40</v>
      </c>
      <c r="F11" s="97" t="e">
        <f aca="false">IF(#NAME?="","",VLOOKUP(#NAME?,TEHSHEET!H2:I13,2,0))</f>
        <v>#N/A</v>
      </c>
      <c r="G11" s="98" t="e">
        <f aca="false">IF(#NAME?="",0,VLOOKUP(#NAME?,TEHSHEET!H2:J13,3,0))</f>
        <v>#N/A</v>
      </c>
      <c r="H11" s="76"/>
      <c r="I11" s="76"/>
      <c r="J11" s="76"/>
    </row>
    <row r="12" customFormat="false" ht="3.75" hidden="false" customHeight="true" outlineLevel="0" collapsed="false">
      <c r="A12" s="89"/>
      <c r="D12" s="90"/>
      <c r="E12" s="86"/>
      <c r="F12" s="91"/>
      <c r="G12" s="92"/>
      <c r="H12" s="76"/>
      <c r="I12" s="76"/>
      <c r="J12" s="76"/>
    </row>
    <row r="13" customFormat="false" ht="45" hidden="false" customHeight="false" outlineLevel="0" collapsed="false">
      <c r="D13" s="81"/>
      <c r="E13" s="86" t="s">
        <v>41</v>
      </c>
      <c r="F13" s="99" t="s">
        <v>42</v>
      </c>
      <c r="G13" s="95"/>
      <c r="H13" s="76" t="n">
        <v>1</v>
      </c>
      <c r="I13" s="76" t="n">
        <v>28932227</v>
      </c>
      <c r="J13" s="100" t="n">
        <v>68179685</v>
      </c>
    </row>
    <row r="14" customFormat="false" ht="3.75" hidden="false" customHeight="true" outlineLevel="0" collapsed="false">
      <c r="C14" s="101"/>
      <c r="D14" s="90"/>
      <c r="E14" s="102"/>
      <c r="F14" s="91"/>
      <c r="G14" s="103"/>
      <c r="H14" s="76"/>
      <c r="I14" s="76"/>
      <c r="J14" s="76"/>
    </row>
    <row r="15" customFormat="false" ht="3.75" hidden="false" customHeight="true" outlineLevel="0" collapsed="false">
      <c r="C15" s="101"/>
      <c r="D15" s="90"/>
      <c r="E15" s="104"/>
      <c r="F15" s="105"/>
      <c r="G15" s="103"/>
      <c r="H15" s="76"/>
      <c r="I15" s="76"/>
      <c r="J15" s="76"/>
    </row>
    <row r="16" customFormat="false" ht="19.5" hidden="false" customHeight="false" outlineLevel="0" collapsed="false">
      <c r="C16" s="101"/>
      <c r="D16" s="106"/>
      <c r="E16" s="102" t="s">
        <v>43</v>
      </c>
      <c r="F16" s="107" t="s">
        <v>44</v>
      </c>
      <c r="G16" s="108"/>
      <c r="H16" s="109"/>
      <c r="I16" s="76"/>
      <c r="J16" s="110"/>
    </row>
    <row r="17" customFormat="false" ht="19.5" hidden="false" customHeight="false" outlineLevel="0" collapsed="false">
      <c r="C17" s="101"/>
      <c r="D17" s="106"/>
      <c r="E17" s="102" t="s">
        <v>45</v>
      </c>
      <c r="F17" s="111" t="s">
        <v>46</v>
      </c>
      <c r="G17" s="108"/>
      <c r="H17" s="109"/>
      <c r="I17" s="76"/>
      <c r="J17" s="110"/>
    </row>
    <row r="18" customFormat="false" ht="19.5" hidden="false" customHeight="false" outlineLevel="0" collapsed="false">
      <c r="C18" s="101"/>
      <c r="D18" s="106"/>
      <c r="E18" s="102" t="s">
        <v>47</v>
      </c>
      <c r="F18" s="111" t="s">
        <v>48</v>
      </c>
      <c r="G18" s="108"/>
      <c r="H18" s="109"/>
      <c r="I18" s="76"/>
      <c r="J18" s="110"/>
    </row>
    <row r="19" customFormat="false" ht="19.5" hidden="false" customHeight="false" outlineLevel="0" collapsed="false">
      <c r="D19" s="81"/>
      <c r="E19" s="86" t="s">
        <v>49</v>
      </c>
      <c r="F19" s="112" t="s">
        <v>50</v>
      </c>
      <c r="G19" s="95"/>
      <c r="H19" s="76"/>
      <c r="I19" s="76"/>
      <c r="J19" s="76"/>
    </row>
    <row r="20" customFormat="false" ht="3.75" hidden="false" customHeight="true" outlineLevel="0" collapsed="false">
      <c r="A20" s="89"/>
      <c r="D20" s="90"/>
      <c r="E20" s="86"/>
      <c r="F20" s="91"/>
      <c r="G20" s="92"/>
      <c r="H20" s="76"/>
      <c r="I20" s="76"/>
      <c r="J20" s="76"/>
    </row>
    <row r="21" customFormat="false" ht="19.5" hidden="false" customHeight="false" outlineLevel="0" collapsed="false">
      <c r="D21" s="81"/>
      <c r="E21" s="86" t="s">
        <v>51</v>
      </c>
      <c r="F21" s="112" t="s">
        <v>52</v>
      </c>
      <c r="G21" s="95"/>
      <c r="H21" s="76"/>
      <c r="I21" s="76"/>
      <c r="J21" s="76"/>
    </row>
    <row r="22" customFormat="false" ht="19.5" hidden="false" customHeight="false" outlineLevel="0" collapsed="false">
      <c r="D22" s="81"/>
      <c r="E22" s="86" t="s">
        <v>53</v>
      </c>
      <c r="F22" s="112" t="s">
        <v>54</v>
      </c>
      <c r="G22" s="95"/>
      <c r="H22" s="76"/>
      <c r="I22" s="76"/>
      <c r="J22" s="76"/>
    </row>
    <row r="23" customFormat="false" ht="3.75" hidden="false" customHeight="true" outlineLevel="0" collapsed="false">
      <c r="C23" s="101"/>
      <c r="D23" s="90"/>
      <c r="E23" s="102"/>
      <c r="F23" s="91"/>
      <c r="G23" s="103"/>
      <c r="H23" s="76"/>
      <c r="I23" s="76"/>
      <c r="J23" s="76"/>
    </row>
    <row r="24" customFormat="false" ht="19.5" hidden="false" customHeight="false" outlineLevel="0" collapsed="false">
      <c r="D24" s="81"/>
      <c r="E24" s="86" t="s">
        <v>55</v>
      </c>
      <c r="F24" s="112" t="s">
        <v>56</v>
      </c>
      <c r="G24" s="95"/>
      <c r="H24" s="76"/>
      <c r="I24" s="76"/>
      <c r="J24" s="76"/>
    </row>
    <row r="25" customFormat="false" ht="19.5" hidden="false" customHeight="false" outlineLevel="0" collapsed="false">
      <c r="C25" s="101"/>
      <c r="D25" s="106"/>
      <c r="E25" s="86" t="s">
        <v>57</v>
      </c>
      <c r="F25" s="112" t="s">
        <v>58</v>
      </c>
      <c r="G25" s="108"/>
      <c r="H25" s="113"/>
      <c r="I25" s="76"/>
      <c r="J25" s="110"/>
    </row>
    <row r="26" customFormat="false" ht="19.5" hidden="false" customHeight="false" outlineLevel="0" collapsed="false">
      <c r="C26" s="101"/>
      <c r="D26" s="106"/>
      <c r="E26" s="86" t="s">
        <v>59</v>
      </c>
      <c r="F26" s="112" t="s">
        <v>60</v>
      </c>
      <c r="G26" s="108"/>
      <c r="H26" s="109"/>
      <c r="I26" s="76"/>
      <c r="J26" s="110"/>
    </row>
    <row r="27" customFormat="false" ht="20.45" hidden="false" customHeight="true" outlineLevel="0" collapsed="false">
      <c r="C27" s="101"/>
      <c r="D27" s="106"/>
      <c r="E27" s="86" t="s">
        <v>61</v>
      </c>
      <c r="F27" s="112" t="s">
        <v>56</v>
      </c>
      <c r="G27" s="108"/>
      <c r="H27" s="109"/>
      <c r="I27" s="76"/>
      <c r="J27" s="110"/>
    </row>
    <row r="28" customFormat="false" ht="3.75" hidden="false" customHeight="true" outlineLevel="0" collapsed="false">
      <c r="D28" s="81"/>
      <c r="E28" s="86"/>
      <c r="F28" s="114"/>
      <c r="G28" s="78"/>
      <c r="H28" s="76"/>
      <c r="I28" s="76"/>
      <c r="J28" s="76"/>
    </row>
    <row r="29" customFormat="false" ht="3.75" hidden="false" customHeight="true" outlineLevel="0" collapsed="false">
      <c r="C29" s="101"/>
      <c r="D29" s="90"/>
      <c r="E29" s="104"/>
      <c r="F29" s="105"/>
      <c r="G29" s="103"/>
      <c r="H29" s="76"/>
      <c r="I29" s="76"/>
      <c r="J29" s="76"/>
    </row>
    <row r="30" customFormat="false" ht="19.5" hidden="false" customHeight="false" outlineLevel="0" collapsed="false">
      <c r="D30" s="81"/>
      <c r="E30" s="86" t="s">
        <v>62</v>
      </c>
      <c r="F30" s="115" t="s">
        <v>63</v>
      </c>
      <c r="G30" s="95"/>
      <c r="H30" s="76"/>
      <c r="I30" s="76"/>
      <c r="J30" s="76"/>
    </row>
    <row r="31" customFormat="false" ht="19.5" hidden="false" customHeight="true" outlineLevel="0" collapsed="false">
      <c r="D31" s="81"/>
      <c r="E31" s="86" t="s">
        <v>64</v>
      </c>
      <c r="F31" s="116" t="s">
        <v>65</v>
      </c>
      <c r="G31" s="95"/>
      <c r="H31" s="76"/>
      <c r="I31" s="76"/>
      <c r="J31" s="76"/>
    </row>
    <row r="32" customFormat="false" ht="3.75" hidden="false" customHeight="true" outlineLevel="0" collapsed="false">
      <c r="D32" s="81"/>
      <c r="E32" s="86"/>
      <c r="F32" s="117"/>
      <c r="G32" s="78"/>
      <c r="H32" s="76"/>
      <c r="I32" s="76"/>
      <c r="J32" s="76"/>
    </row>
    <row r="33" customFormat="false" ht="19.5" hidden="false" customHeight="true" outlineLevel="0" collapsed="false">
      <c r="D33" s="81"/>
      <c r="E33" s="86" t="s">
        <v>66</v>
      </c>
      <c r="F33" s="118" t="e">
        <f aca="false">CalcPeriod(#NAME?)</f>
        <v>#N/A</v>
      </c>
      <c r="G33" s="95"/>
      <c r="H33" s="76"/>
      <c r="I33" s="76"/>
      <c r="J33" s="76"/>
    </row>
    <row r="34" customFormat="false" ht="3.75" hidden="false" customHeight="true" outlineLevel="0" collapsed="false">
      <c r="C34" s="101"/>
      <c r="D34" s="90"/>
      <c r="E34" s="102"/>
      <c r="F34" s="91"/>
      <c r="G34" s="103"/>
      <c r="H34" s="76"/>
      <c r="I34" s="76"/>
      <c r="J34" s="76"/>
    </row>
    <row r="35" customFormat="false" ht="3.75" hidden="false" customHeight="true" outlineLevel="0" collapsed="false">
      <c r="C35" s="101"/>
      <c r="D35" s="90"/>
      <c r="E35" s="104"/>
      <c r="F35" s="105"/>
      <c r="G35" s="103"/>
      <c r="H35" s="76"/>
      <c r="I35" s="76"/>
      <c r="J35" s="76"/>
    </row>
    <row r="36" customFormat="false" ht="33.75" hidden="false" customHeight="false" outlineLevel="0" collapsed="false">
      <c r="D36" s="81"/>
      <c r="E36" s="86" t="s">
        <v>67</v>
      </c>
      <c r="F36" s="119" t="s">
        <v>68</v>
      </c>
      <c r="G36" s="78"/>
      <c r="H36" s="76"/>
      <c r="I36" s="76"/>
      <c r="J36" s="76"/>
    </row>
    <row r="37" customFormat="false" ht="19.5" hidden="false" customHeight="true" outlineLevel="0" collapsed="false">
      <c r="D37" s="81"/>
      <c r="E37" s="86" t="s">
        <v>69</v>
      </c>
      <c r="F37" s="120" t="s">
        <v>70</v>
      </c>
      <c r="G37" s="78"/>
      <c r="H37" s="76"/>
      <c r="I37" s="76"/>
      <c r="J37" s="76"/>
    </row>
    <row r="38" customFormat="false" ht="19.5" hidden="false" customHeight="true" outlineLevel="0" collapsed="false">
      <c r="D38" s="81"/>
      <c r="E38" s="86" t="s">
        <v>71</v>
      </c>
      <c r="F38" s="120" t="s">
        <v>72</v>
      </c>
      <c r="G38" s="78"/>
      <c r="H38" s="76"/>
      <c r="I38" s="76"/>
      <c r="J38" s="76"/>
    </row>
    <row r="39" customFormat="false" ht="19.5" hidden="false" customHeight="true" outlineLevel="0" collapsed="false">
      <c r="D39" s="81"/>
      <c r="E39" s="86" t="s">
        <v>73</v>
      </c>
      <c r="F39" s="121" t="s">
        <v>74</v>
      </c>
      <c r="G39" s="78"/>
      <c r="H39" s="76"/>
      <c r="I39" s="76"/>
      <c r="J39" s="76"/>
    </row>
    <row r="40" customFormat="false" ht="22.5" hidden="false" customHeight="false" outlineLevel="0" collapsed="false">
      <c r="D40" s="81"/>
      <c r="E40" s="86" t="s">
        <v>75</v>
      </c>
      <c r="F40" s="122" t="s">
        <v>76</v>
      </c>
      <c r="G40" s="78"/>
      <c r="H40" s="76"/>
      <c r="I40" s="76"/>
      <c r="J40" s="76"/>
    </row>
    <row r="41" customFormat="false" ht="22.5" hidden="false" customHeight="true" outlineLevel="0" collapsed="false">
      <c r="D41" s="81"/>
      <c r="E41" s="86" t="s">
        <v>77</v>
      </c>
      <c r="F41" s="123" t="s">
        <v>78</v>
      </c>
      <c r="G41" s="78"/>
      <c r="H41" s="76"/>
      <c r="I41" s="76"/>
      <c r="J41" s="76"/>
    </row>
    <row r="42" customFormat="false" ht="3.75" hidden="false" customHeight="true" outlineLevel="0" collapsed="false">
      <c r="C42" s="101"/>
      <c r="D42" s="90"/>
      <c r="E42" s="102"/>
      <c r="F42" s="91"/>
      <c r="G42" s="103"/>
      <c r="H42" s="76"/>
      <c r="I42" s="76"/>
      <c r="J42" s="76"/>
    </row>
    <row r="43" customFormat="false" ht="12.75" hidden="false" customHeight="true" outlineLevel="0" collapsed="false">
      <c r="A43" s="124"/>
      <c r="D43" s="78"/>
      <c r="E43" s="104"/>
      <c r="F43" s="105" t="s">
        <v>79</v>
      </c>
      <c r="G43" s="92"/>
      <c r="H43" s="76"/>
      <c r="I43" s="76"/>
      <c r="J43" s="76"/>
    </row>
    <row r="44" customFormat="false" ht="20.1" hidden="false" customHeight="true" outlineLevel="0" collapsed="false">
      <c r="A44" s="124"/>
      <c r="B44" s="125"/>
      <c r="D44" s="126"/>
      <c r="E44" s="127" t="s">
        <v>80</v>
      </c>
      <c r="F44" s="128" t="s">
        <v>81</v>
      </c>
      <c r="G44" s="129"/>
      <c r="H44" s="76"/>
      <c r="I44" s="76"/>
      <c r="J44" s="76"/>
    </row>
    <row r="45" customFormat="false" ht="20.1" hidden="false" customHeight="true" outlineLevel="0" collapsed="false">
      <c r="A45" s="124"/>
      <c r="B45" s="125"/>
      <c r="D45" s="126"/>
      <c r="E45" s="127" t="s">
        <v>82</v>
      </c>
      <c r="F45" s="128" t="s">
        <v>81</v>
      </c>
      <c r="G45" s="129"/>
      <c r="H45" s="76"/>
      <c r="I45" s="76"/>
      <c r="J45" s="76"/>
    </row>
    <row r="46" customFormat="false" ht="22.5" hidden="false" customHeight="false" outlineLevel="0" collapsed="false">
      <c r="A46" s="124"/>
      <c r="D46" s="78"/>
      <c r="F46" s="130" t="s">
        <v>83</v>
      </c>
      <c r="G46" s="92"/>
      <c r="H46" s="76"/>
      <c r="I46" s="76"/>
      <c r="J46" s="76"/>
    </row>
    <row r="47" customFormat="false" ht="20.1" hidden="false" customHeight="true" outlineLevel="0" collapsed="false">
      <c r="A47" s="124"/>
      <c r="B47" s="125"/>
      <c r="D47" s="126"/>
      <c r="E47" s="127" t="s">
        <v>84</v>
      </c>
      <c r="F47" s="128" t="s">
        <v>85</v>
      </c>
      <c r="G47" s="129"/>
      <c r="H47" s="76"/>
      <c r="I47" s="76"/>
      <c r="J47" s="76"/>
    </row>
    <row r="48" customFormat="false" ht="20.1" hidden="false" customHeight="true" outlineLevel="0" collapsed="false">
      <c r="A48" s="124"/>
      <c r="B48" s="125"/>
      <c r="D48" s="126"/>
      <c r="E48" s="127" t="s">
        <v>86</v>
      </c>
      <c r="F48" s="128" t="s">
        <v>87</v>
      </c>
      <c r="G48" s="129"/>
      <c r="H48" s="76"/>
      <c r="I48" s="76"/>
      <c r="J48" s="76"/>
    </row>
    <row r="49" customFormat="false" ht="20.1" hidden="false" customHeight="true" outlineLevel="0" collapsed="false">
      <c r="A49" s="124"/>
      <c r="B49" s="125"/>
      <c r="D49" s="126"/>
      <c r="E49" s="127" t="s">
        <v>88</v>
      </c>
      <c r="F49" s="128" t="s">
        <v>89</v>
      </c>
      <c r="G49" s="129"/>
      <c r="H49" s="76"/>
      <c r="I49" s="76"/>
      <c r="J49" s="76"/>
    </row>
    <row r="50" customFormat="false" ht="20.1" hidden="false" customHeight="true" outlineLevel="0" collapsed="false">
      <c r="A50" s="124"/>
      <c r="B50" s="125"/>
      <c r="D50" s="126"/>
      <c r="E50" s="127" t="s">
        <v>90</v>
      </c>
      <c r="F50" s="131" t="s">
        <v>91</v>
      </c>
      <c r="G50" s="129"/>
      <c r="H50" s="76"/>
      <c r="I50" s="76"/>
      <c r="J50" s="76"/>
    </row>
    <row r="51" customFormat="false" ht="3.75" hidden="false" customHeight="true" outlineLevel="0" collapsed="false">
      <c r="E51" s="79"/>
      <c r="F51" s="132"/>
    </row>
  </sheetData>
  <sheetProtection sheet="true" password="fa9c" objects="true" scenarios="true" formatColumns="false" formatRows="false" autoFilter="false"/>
  <mergeCells count="1">
    <mergeCell ref="E5:F5"/>
  </mergeCells>
  <dataValidations count="7">
    <dataValidation allowBlank="false" error="Выберите значение из списка" errorStyle="stop" errorTitle="Внимание" operator="between" prompt="Выберите значение из списка" showDropDown="false" showErrorMessage="false" showInputMessage="false" sqref="F28" type="none">
      <formula1>0</formula1>
      <formula2>0</formula2>
    </dataValidation>
    <dataValidation allowBlank="true" error="Выберите значение из списка" errorStyle="stop" errorTitle="Ошибка" operator="between" prompt="Выберите значение из списка" showDropDown="false" showErrorMessage="false" showInputMessage="false" sqref="F19 F21:F22 F24:F27" type="none">
      <formula1>0</formula1>
      <formula2>0</formula2>
    </dataValidation>
    <dataValidation allowBlank="true" error="Допускается ввод не более 900 символов!" errorStyle="stop" errorTitle="Ошибка" operator="lessThanOrEqual" showDropDown="false" showErrorMessage="true" showInputMessage="true" sqref="F37:F38 F44:F45 F47:F50" type="textLength">
      <formula1>900</formula1>
      <formula2>0</formula2>
    </dataValidation>
    <dataValidation allowBlank="true" errorStyle="stop" operator="between" prompt="Для выбора ИП необходимо два раза нажать левую кнопку мыши!" promptTitle="Ввод" showDropDown="false" showErrorMessage="true" showInputMessage="true" sqref="F13" type="none">
      <formula1>0</formula1>
      <formula2>0</formula2>
    </dataValidation>
    <dataValidation allowBlank="true" error="Допускается ввод не более 900 символов!" errorStyle="stop" errorTitle="Ошибка" operator="lessThanOrEqual" prompt="Для перехода по ссылке необходимо два раза нажать левую кнопку мыши!" showDropDown="false" showErrorMessage="true" showInputMessage="true" sqref="F40:F41" type="textLength">
      <formula1>900</formula1>
      <formula2>0</formula2>
    </dataValidation>
    <dataValidation allowBlank="true" error="Выберите значение из списка" errorStyle="stop" errorTitle="Ошибка" operator="between" prompt="Значение подставится автоматически после выбора значения в ячейке F10!" showDropDown="false" showErrorMessage="false" showInputMessage="true" sqref="F11" type="none">
      <formula1>0</formula1>
      <formula2>0</formula2>
    </dataValidation>
    <dataValidation allowBlank="true" error="Выберите значение из списка" errorStyle="stop" errorTitle="Ошибка" operator="between" prompt="Выберите значение из списка" showDropDown="false" showErrorMessage="false" showInputMessage="false" sqref="F10" type="list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C1:EV306"/>
  <sheetViews>
    <sheetView showFormulas="false" showGridLines="false" showRowColHeaders="true" showZeros="true" rightToLeft="false" tabSelected="true" showOutlineSymbols="true" defaultGridColor="true" view="normal" topLeftCell="C1" colorId="64" zoomScale="100" zoomScaleNormal="100" zoomScalePageLayoutView="100" workbookViewId="0">
      <pane xSplit="0" ySplit="8" topLeftCell="A9" activePane="bottomLeft" state="frozen"/>
      <selection pane="topLeft" activeCell="C1" activeCellId="0" sqref="C1"/>
      <selection pane="bottomLeft" activeCell="AZ17" activeCellId="0" sqref="AZ17"/>
    </sheetView>
  </sheetViews>
  <sheetFormatPr defaultColWidth="10.54296875" defaultRowHeight="11.25" zeroHeight="false" outlineLevelRow="0" outlineLevelCol="0"/>
  <cols>
    <col collapsed="false" customWidth="true" hidden="true" outlineLevel="0" max="2" min="1" style="133" width="9.14"/>
    <col collapsed="false" customWidth="true" hidden="false" outlineLevel="0" max="3" min="3" style="133" width="3.71"/>
    <col collapsed="false" customWidth="true" hidden="false" outlineLevel="0" max="4" min="4" style="133" width="6.72"/>
    <col collapsed="false" customWidth="true" hidden="false" outlineLevel="0" max="5" min="5" style="133" width="29.7"/>
    <col collapsed="false" customWidth="true" hidden="false" outlineLevel="0" max="7" min="6" style="133" width="26.43"/>
    <col collapsed="false" customWidth="true" hidden="false" outlineLevel="0" max="10" min="8" style="133" width="25.86"/>
    <col collapsed="false" customWidth="true" hidden="false" outlineLevel="0" max="11" min="11" style="133" width="11.7"/>
    <col collapsed="false" customWidth="true" hidden="false" outlineLevel="0" max="12" min="12" style="133" width="23.71"/>
    <col collapsed="false" customWidth="true" hidden="false" outlineLevel="0" max="13" min="13" style="133" width="14.14"/>
    <col collapsed="false" customWidth="true" hidden="false" outlineLevel="0" max="14" min="14" style="133" width="17.14"/>
    <col collapsed="false" customWidth="true" hidden="false" outlineLevel="0" max="17" min="15" style="133" width="21.71"/>
    <col collapsed="false" customWidth="true" hidden="false" outlineLevel="0" max="19" min="18" style="133" width="12.29"/>
    <col collapsed="false" customWidth="true" hidden="false" outlineLevel="0" max="20" min="20" style="133" width="33"/>
    <col collapsed="false" customWidth="true" hidden="false" outlineLevel="0" max="21" min="21" style="133" width="3.71"/>
    <col collapsed="false" customWidth="true" hidden="false" outlineLevel="0" max="22" min="22" style="133" width="7.28"/>
    <col collapsed="false" customWidth="true" hidden="false" outlineLevel="0" max="23" min="23" style="133" width="17.71"/>
    <col collapsed="false" customWidth="true" hidden="false" outlineLevel="0" max="27" min="24" style="133" width="19.28"/>
    <col collapsed="false" customWidth="true" hidden="false" outlineLevel="0" max="28" min="28" style="133" width="11.7"/>
    <col collapsed="false" customWidth="true" hidden="false" outlineLevel="0" max="29" min="29" style="133" width="19.28"/>
    <col collapsed="false" customWidth="true" hidden="false" outlineLevel="0" max="30" min="30" style="133" width="11.7"/>
    <col collapsed="false" customWidth="true" hidden="false" outlineLevel="0" max="31" min="31" style="133" width="31"/>
    <col collapsed="false" customWidth="true" hidden="false" outlineLevel="0" max="32" min="32" style="133" width="12.15"/>
    <col collapsed="false" customWidth="true" hidden="false" outlineLevel="0" max="34" min="33" style="133" width="19.28"/>
    <col collapsed="false" customWidth="true" hidden="false" outlineLevel="0" max="35" min="35" style="133" width="11.7"/>
    <col collapsed="false" customWidth="true" hidden="false" outlineLevel="0" max="36" min="36" style="133" width="19.28"/>
    <col collapsed="false" customWidth="true" hidden="false" outlineLevel="0" max="37" min="37" style="133" width="11.7"/>
    <col collapsed="false" customWidth="true" hidden="false" outlineLevel="0" max="38" min="38" style="133" width="3.71"/>
    <col collapsed="false" customWidth="true" hidden="false" outlineLevel="0" max="39" min="39" style="133" width="9.43"/>
    <col collapsed="false" customWidth="true" hidden="false" outlineLevel="0" max="40" min="40" style="133" width="44.57"/>
    <col collapsed="false" customWidth="true" hidden="false" outlineLevel="0" max="41" min="41" style="133" width="14.57"/>
    <col collapsed="false" customWidth="true" hidden="false" outlineLevel="0" max="42" min="42" style="133" width="36.28"/>
    <col collapsed="false" customWidth="true" hidden="false" outlineLevel="0" max="44" min="43" style="133" width="14.57"/>
    <col collapsed="false" customWidth="true" hidden="false" outlineLevel="0" max="45" min="45" style="133" width="36.28"/>
    <col collapsed="false" customWidth="true" hidden="false" outlineLevel="0" max="46" min="46" style="133" width="25.7"/>
    <col collapsed="false" customWidth="true" hidden="false" outlineLevel="0" max="48" min="47" style="133" width="14.71"/>
    <col collapsed="false" customWidth="true" hidden="false" outlineLevel="0" max="61" min="49" style="133" width="21.71"/>
    <col collapsed="false" customWidth="true" hidden="false" outlineLevel="0" max="64" min="62" style="133" width="22.71"/>
    <col collapsed="false" customWidth="true" hidden="false" outlineLevel="0" max="65" min="65" style="133" width="21.71"/>
    <col collapsed="false" customWidth="true" hidden="false" outlineLevel="0" max="68" min="66" style="133" width="22.71"/>
    <col collapsed="false" customWidth="true" hidden="false" outlineLevel="0" max="69" min="69" style="133" width="21.71"/>
    <col collapsed="false" customWidth="true" hidden="false" outlineLevel="0" max="72" min="70" style="133" width="22.71"/>
    <col collapsed="false" customWidth="true" hidden="false" outlineLevel="0" max="78" min="73" style="133" width="21.71"/>
    <col collapsed="false" customWidth="true" hidden="false" outlineLevel="0" max="81" min="79" style="133" width="22.71"/>
    <col collapsed="false" customWidth="true" hidden="false" outlineLevel="0" max="82" min="82" style="133" width="21.71"/>
    <col collapsed="false" customWidth="true" hidden="false" outlineLevel="0" max="85" min="83" style="133" width="22.71"/>
    <col collapsed="false" customWidth="true" hidden="false" outlineLevel="0" max="86" min="86" style="133" width="21.71"/>
    <col collapsed="false" customWidth="true" hidden="false" outlineLevel="0" max="89" min="87" style="133" width="22.71"/>
    <col collapsed="false" customWidth="true" hidden="false" outlineLevel="0" max="95" min="90" style="133" width="21.71"/>
    <col collapsed="false" customWidth="true" hidden="false" outlineLevel="0" max="98" min="96" style="133" width="22.71"/>
    <col collapsed="false" customWidth="true" hidden="false" outlineLevel="0" max="99" min="99" style="133" width="21.71"/>
    <col collapsed="false" customWidth="true" hidden="false" outlineLevel="0" max="102" min="100" style="133" width="22.71"/>
    <col collapsed="false" customWidth="true" hidden="false" outlineLevel="0" max="103" min="103" style="133" width="21.71"/>
    <col collapsed="false" customWidth="true" hidden="false" outlineLevel="0" max="106" min="104" style="133" width="22.71"/>
    <col collapsed="false" customWidth="true" hidden="false" outlineLevel="0" max="112" min="107" style="133" width="21.71"/>
    <col collapsed="false" customWidth="true" hidden="false" outlineLevel="0" max="115" min="113" style="133" width="22.71"/>
    <col collapsed="false" customWidth="true" hidden="false" outlineLevel="0" max="116" min="116" style="133" width="21.71"/>
    <col collapsed="false" customWidth="true" hidden="false" outlineLevel="0" max="119" min="117" style="133" width="22.71"/>
    <col collapsed="false" customWidth="true" hidden="false" outlineLevel="0" max="120" min="120" style="133" width="21.71"/>
    <col collapsed="false" customWidth="true" hidden="false" outlineLevel="0" max="123" min="121" style="133" width="22.71"/>
    <col collapsed="false" customWidth="true" hidden="false" outlineLevel="0" max="127" min="124" style="133" width="21.71"/>
    <col collapsed="false" customWidth="true" hidden="false" outlineLevel="0" max="128" min="128" style="133" width="26.14"/>
    <col collapsed="false" customWidth="true" hidden="false" outlineLevel="0" max="129" min="129" style="133" width="21.71"/>
    <col collapsed="false" customWidth="true" hidden="false" outlineLevel="0" max="130" min="130" style="133" width="38.14"/>
    <col collapsed="false" customWidth="true" hidden="false" outlineLevel="0" max="131" min="131" style="133" width="82.86"/>
    <col collapsed="false" customWidth="false" hidden="false" outlineLevel="0" max="1024" min="132" style="133" width="10.56"/>
  </cols>
  <sheetData>
    <row r="1" customFormat="false" ht="16.5" hidden="true" customHeight="true" outlineLevel="0" collapsed="false">
      <c r="E1" s="133" t="n">
        <v>1</v>
      </c>
      <c r="AN1" s="134"/>
      <c r="AO1" s="134"/>
      <c r="AP1" s="134"/>
      <c r="AQ1" s="134"/>
      <c r="AR1" s="134"/>
      <c r="AS1" s="134"/>
      <c r="AT1" s="134"/>
      <c r="AU1" s="134"/>
      <c r="AV1" s="135"/>
      <c r="AW1" s="136" t="s">
        <v>92</v>
      </c>
      <c r="AX1" s="136" t="s">
        <v>93</v>
      </c>
      <c r="AY1" s="136" t="s">
        <v>94</v>
      </c>
      <c r="AZ1" s="137"/>
      <c r="BC1" s="138"/>
      <c r="BD1" s="136" t="s">
        <v>95</v>
      </c>
      <c r="BE1" s="139" t="s">
        <v>96</v>
      </c>
      <c r="BF1" s="139" t="s">
        <v>97</v>
      </c>
      <c r="BG1" s="139" t="s">
        <v>98</v>
      </c>
      <c r="BH1" s="139" t="s">
        <v>99</v>
      </c>
      <c r="BI1" s="140" t="s">
        <v>100</v>
      </c>
      <c r="BJ1" s="140" t="s">
        <v>101</v>
      </c>
      <c r="BK1" s="140" t="s">
        <v>102</v>
      </c>
      <c r="BL1" s="140" t="s">
        <v>103</v>
      </c>
      <c r="BM1" s="140" t="s">
        <v>104</v>
      </c>
      <c r="BN1" s="140" t="s">
        <v>105</v>
      </c>
      <c r="BO1" s="140" t="s">
        <v>106</v>
      </c>
      <c r="BP1" s="140" t="s">
        <v>107</v>
      </c>
      <c r="BQ1" s="140" t="s">
        <v>108</v>
      </c>
      <c r="BR1" s="140" t="s">
        <v>109</v>
      </c>
      <c r="BS1" s="140" t="s">
        <v>110</v>
      </c>
      <c r="BT1" s="140" t="s">
        <v>111</v>
      </c>
      <c r="BU1" s="137"/>
      <c r="BV1" s="141" t="s">
        <v>112</v>
      </c>
      <c r="BW1" s="139" t="s">
        <v>113</v>
      </c>
      <c r="BX1" s="139" t="s">
        <v>114</v>
      </c>
      <c r="BY1" s="139" t="s">
        <v>115</v>
      </c>
      <c r="BZ1" s="140" t="s">
        <v>116</v>
      </c>
      <c r="CA1" s="140" t="s">
        <v>117</v>
      </c>
      <c r="CB1" s="140" t="s">
        <v>118</v>
      </c>
      <c r="CC1" s="140" t="s">
        <v>119</v>
      </c>
      <c r="CD1" s="140" t="s">
        <v>120</v>
      </c>
      <c r="CE1" s="140" t="s">
        <v>121</v>
      </c>
      <c r="CF1" s="140" t="s">
        <v>122</v>
      </c>
      <c r="CG1" s="140" t="s">
        <v>123</v>
      </c>
      <c r="CH1" s="140" t="s">
        <v>124</v>
      </c>
      <c r="CI1" s="140" t="s">
        <v>125</v>
      </c>
      <c r="CJ1" s="140" t="s">
        <v>126</v>
      </c>
      <c r="CK1" s="140" t="s">
        <v>127</v>
      </c>
      <c r="CL1" s="137"/>
      <c r="CM1" s="139" t="s">
        <v>128</v>
      </c>
      <c r="CN1" s="139" t="s">
        <v>129</v>
      </c>
      <c r="CO1" s="139" t="s">
        <v>130</v>
      </c>
      <c r="CP1" s="139" t="s">
        <v>131</v>
      </c>
      <c r="CQ1" s="140" t="s">
        <v>132</v>
      </c>
      <c r="CR1" s="140" t="s">
        <v>133</v>
      </c>
      <c r="CS1" s="140" t="s">
        <v>134</v>
      </c>
      <c r="CT1" s="140" t="s">
        <v>135</v>
      </c>
      <c r="CU1" s="140" t="s">
        <v>136</v>
      </c>
      <c r="CV1" s="140" t="s">
        <v>137</v>
      </c>
      <c r="CW1" s="140" t="s">
        <v>138</v>
      </c>
      <c r="CX1" s="140" t="s">
        <v>139</v>
      </c>
      <c r="CY1" s="140" t="s">
        <v>140</v>
      </c>
      <c r="CZ1" s="140" t="s">
        <v>141</v>
      </c>
      <c r="DA1" s="140" t="s">
        <v>142</v>
      </c>
      <c r="DB1" s="140" t="s">
        <v>143</v>
      </c>
      <c r="DC1" s="137"/>
      <c r="DD1" s="141" t="s">
        <v>144</v>
      </c>
      <c r="DE1" s="141" t="s">
        <v>145</v>
      </c>
      <c r="DF1" s="141" t="s">
        <v>146</v>
      </c>
      <c r="DG1" s="141" t="s">
        <v>147</v>
      </c>
      <c r="DH1" s="140" t="s">
        <v>148</v>
      </c>
      <c r="DI1" s="140" t="s">
        <v>149</v>
      </c>
      <c r="DJ1" s="140" t="s">
        <v>150</v>
      </c>
      <c r="DK1" s="140" t="s">
        <v>151</v>
      </c>
      <c r="DL1" s="140" t="s">
        <v>152</v>
      </c>
      <c r="DM1" s="140" t="s">
        <v>153</v>
      </c>
      <c r="DN1" s="140" t="s">
        <v>154</v>
      </c>
      <c r="DO1" s="140" t="s">
        <v>155</v>
      </c>
      <c r="DP1" s="140" t="s">
        <v>156</v>
      </c>
      <c r="DQ1" s="140" t="s">
        <v>157</v>
      </c>
      <c r="DR1" s="140" t="s">
        <v>158</v>
      </c>
      <c r="DS1" s="140" t="s">
        <v>159</v>
      </c>
      <c r="DT1" s="137"/>
      <c r="DU1" s="142" t="s">
        <v>160</v>
      </c>
    </row>
    <row r="2" customFormat="false" ht="16.5" hidden="true" customHeight="true" outlineLevel="0" collapsed="false">
      <c r="AW2" s="143"/>
      <c r="AX2" s="143"/>
      <c r="AY2" s="143"/>
      <c r="BD2" s="143"/>
      <c r="BE2" s="143"/>
      <c r="BF2" s="143"/>
      <c r="BG2" s="143"/>
      <c r="BH2" s="143"/>
      <c r="BI2" s="144" t="n">
        <v>1</v>
      </c>
      <c r="BJ2" s="144" t="n">
        <v>1</v>
      </c>
      <c r="BK2" s="144" t="n">
        <v>1</v>
      </c>
      <c r="BL2" s="144" t="n">
        <v>1</v>
      </c>
      <c r="BM2" s="144" t="n">
        <v>2</v>
      </c>
      <c r="BN2" s="144" t="n">
        <v>2</v>
      </c>
      <c r="BO2" s="144" t="n">
        <v>2</v>
      </c>
      <c r="BP2" s="144" t="n">
        <v>2</v>
      </c>
      <c r="BQ2" s="144" t="n">
        <v>3</v>
      </c>
      <c r="BR2" s="144" t="n">
        <v>3</v>
      </c>
      <c r="BS2" s="144" t="n">
        <v>3</v>
      </c>
      <c r="BT2" s="144" t="n">
        <v>3</v>
      </c>
      <c r="BV2" s="143"/>
      <c r="BW2" s="143"/>
      <c r="BX2" s="143"/>
      <c r="BY2" s="143"/>
      <c r="BZ2" s="144" t="n">
        <v>4</v>
      </c>
      <c r="CA2" s="144" t="n">
        <v>4</v>
      </c>
      <c r="CB2" s="144" t="n">
        <v>4</v>
      </c>
      <c r="CC2" s="144" t="n">
        <v>4</v>
      </c>
      <c r="CD2" s="144" t="n">
        <v>5</v>
      </c>
      <c r="CE2" s="144" t="n">
        <v>5</v>
      </c>
      <c r="CF2" s="144" t="n">
        <v>5</v>
      </c>
      <c r="CG2" s="144" t="n">
        <v>5</v>
      </c>
      <c r="CH2" s="144" t="n">
        <v>6</v>
      </c>
      <c r="CI2" s="144" t="n">
        <v>6</v>
      </c>
      <c r="CJ2" s="144" t="n">
        <v>6</v>
      </c>
      <c r="CK2" s="144" t="n">
        <v>6</v>
      </c>
      <c r="CM2" s="143"/>
      <c r="CN2" s="143"/>
      <c r="CO2" s="143"/>
      <c r="CP2" s="143"/>
      <c r="CQ2" s="144" t="n">
        <v>7</v>
      </c>
      <c r="CR2" s="144" t="n">
        <v>7</v>
      </c>
      <c r="CS2" s="144" t="n">
        <v>7</v>
      </c>
      <c r="CT2" s="144" t="n">
        <v>7</v>
      </c>
      <c r="CU2" s="144" t="n">
        <v>8</v>
      </c>
      <c r="CV2" s="144" t="n">
        <v>8</v>
      </c>
      <c r="CW2" s="144" t="n">
        <v>8</v>
      </c>
      <c r="CX2" s="144" t="n">
        <v>8</v>
      </c>
      <c r="CY2" s="144" t="n">
        <v>9</v>
      </c>
      <c r="CZ2" s="144" t="n">
        <v>9</v>
      </c>
      <c r="DA2" s="144" t="n">
        <v>9</v>
      </c>
      <c r="DB2" s="144" t="n">
        <v>9</v>
      </c>
      <c r="DD2" s="143"/>
      <c r="DE2" s="143"/>
      <c r="DF2" s="143"/>
      <c r="DG2" s="143"/>
      <c r="DH2" s="144" t="n">
        <v>10</v>
      </c>
      <c r="DI2" s="144" t="n">
        <v>10</v>
      </c>
      <c r="DJ2" s="144" t="n">
        <v>10</v>
      </c>
      <c r="DK2" s="144" t="n">
        <v>10</v>
      </c>
      <c r="DL2" s="144" t="n">
        <v>11</v>
      </c>
      <c r="DM2" s="144" t="n">
        <v>11</v>
      </c>
      <c r="DN2" s="144" t="n">
        <v>11</v>
      </c>
      <c r="DO2" s="144" t="n">
        <v>11</v>
      </c>
      <c r="DP2" s="144" t="n">
        <v>12</v>
      </c>
      <c r="DQ2" s="144" t="n">
        <v>12</v>
      </c>
      <c r="DR2" s="144" t="n">
        <v>12</v>
      </c>
      <c r="DS2" s="144" t="n">
        <v>12</v>
      </c>
    </row>
    <row r="3" customFormat="false" ht="11.25" hidden="true" customHeight="false" outlineLevel="0" collapsed="false"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</row>
    <row r="4" customFormat="false" ht="12.75" hidden="false" customHeight="true" outlineLevel="0" collapsed="false">
      <c r="C4" s="145"/>
      <c r="D4" s="147" t="str">
        <f aca="false"> "Справка о финансировании в тыс.руб (без НДС)"</f>
        <v>Справка о финансировании в тыс.руб (без НДС)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</row>
    <row r="5" customFormat="false" ht="12.75" hidden="false" customHeight="true" outlineLevel="0" collapsed="false">
      <c r="C5" s="145"/>
      <c r="D5" s="147" t="e">
        <f aca="false">#NAME? &amp; " " &amp; #NAME?</f>
        <v>#N/A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2"/>
      <c r="AX5" s="152"/>
      <c r="AY5" s="153"/>
      <c r="AZ5" s="153"/>
      <c r="BA5" s="153"/>
      <c r="BB5" s="153"/>
      <c r="BC5" s="153"/>
      <c r="BD5" s="153"/>
      <c r="BE5" s="154" t="s">
        <v>161</v>
      </c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 t="s">
        <v>162</v>
      </c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 t="s">
        <v>163</v>
      </c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 t="s">
        <v>164</v>
      </c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5" t="s">
        <v>165</v>
      </c>
      <c r="DV5" s="137"/>
    </row>
    <row r="6" customFormat="false" ht="11.25" hidden="false" customHeight="true" outlineLevel="0" collapsed="false"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7" t="s">
        <v>166</v>
      </c>
      <c r="BF6" s="157"/>
      <c r="BG6" s="157"/>
      <c r="BH6" s="157"/>
      <c r="BI6" s="157" t="s">
        <v>167</v>
      </c>
      <c r="BJ6" s="157"/>
      <c r="BK6" s="157"/>
      <c r="BL6" s="157"/>
      <c r="BM6" s="157" t="s">
        <v>168</v>
      </c>
      <c r="BN6" s="157"/>
      <c r="BO6" s="157"/>
      <c r="BP6" s="157"/>
      <c r="BQ6" s="157" t="s">
        <v>169</v>
      </c>
      <c r="BR6" s="157"/>
      <c r="BS6" s="157"/>
      <c r="BT6" s="157"/>
      <c r="BU6" s="158" t="e">
        <f aca="false">"Осталось профинансировать всего по ИП по результатам отчетного периода за " &amp; BE5 &amp; " " &amp; #NAME? &amp; " года ³"</f>
        <v>#N/A</v>
      </c>
      <c r="BV6" s="157" t="s">
        <v>166</v>
      </c>
      <c r="BW6" s="157"/>
      <c r="BX6" s="157"/>
      <c r="BY6" s="157"/>
      <c r="BZ6" s="157" t="s">
        <v>170</v>
      </c>
      <c r="CA6" s="157"/>
      <c r="CB6" s="157"/>
      <c r="CC6" s="157"/>
      <c r="CD6" s="157" t="s">
        <v>171</v>
      </c>
      <c r="CE6" s="157"/>
      <c r="CF6" s="157"/>
      <c r="CG6" s="157"/>
      <c r="CH6" s="157" t="s">
        <v>172</v>
      </c>
      <c r="CI6" s="157"/>
      <c r="CJ6" s="157"/>
      <c r="CK6" s="157"/>
      <c r="CL6" s="158" t="e">
        <f aca="false">"Осталось профинансировать всего по ИП по результатам отчетного периода за " &amp; BV5 &amp; " " &amp; #NAME? &amp; " года ³"</f>
        <v>#N/A</v>
      </c>
      <c r="CM6" s="157" t="s">
        <v>166</v>
      </c>
      <c r="CN6" s="157"/>
      <c r="CO6" s="157"/>
      <c r="CP6" s="157"/>
      <c r="CQ6" s="157" t="s">
        <v>173</v>
      </c>
      <c r="CR6" s="157"/>
      <c r="CS6" s="157"/>
      <c r="CT6" s="157"/>
      <c r="CU6" s="157" t="s">
        <v>174</v>
      </c>
      <c r="CV6" s="157"/>
      <c r="CW6" s="157"/>
      <c r="CX6" s="157"/>
      <c r="CY6" s="157" t="s">
        <v>175</v>
      </c>
      <c r="CZ6" s="157"/>
      <c r="DA6" s="157"/>
      <c r="DB6" s="157"/>
      <c r="DC6" s="158" t="e">
        <f aca="false">"Осталось профинансировать всего по ИП по результатам отчетного периода за " &amp; CM5 &amp; " " &amp; #NAME? &amp; " года ³"</f>
        <v>#N/A</v>
      </c>
      <c r="DD6" s="157" t="s">
        <v>166</v>
      </c>
      <c r="DE6" s="157"/>
      <c r="DF6" s="157"/>
      <c r="DG6" s="157"/>
      <c r="DH6" s="157" t="s">
        <v>176</v>
      </c>
      <c r="DI6" s="157"/>
      <c r="DJ6" s="157"/>
      <c r="DK6" s="157"/>
      <c r="DL6" s="157" t="s">
        <v>177</v>
      </c>
      <c r="DM6" s="157"/>
      <c r="DN6" s="157"/>
      <c r="DO6" s="157"/>
      <c r="DP6" s="157" t="s">
        <v>178</v>
      </c>
      <c r="DQ6" s="157"/>
      <c r="DR6" s="157"/>
      <c r="DS6" s="157"/>
      <c r="DT6" s="158" t="e">
        <f aca="false">"Осталось профинансировать всего по ИП по результатам отчетного периода за " &amp; DD5 &amp; " " &amp; #NAME? &amp; " года ³"</f>
        <v>#N/A</v>
      </c>
      <c r="DU6" s="155"/>
      <c r="DV6" s="137"/>
    </row>
    <row r="7" customFormat="false" ht="20.25" hidden="false" customHeight="true" outlineLevel="0" collapsed="false">
      <c r="C7" s="145"/>
      <c r="D7" s="157" t="s">
        <v>179</v>
      </c>
      <c r="E7" s="157" t="s">
        <v>180</v>
      </c>
      <c r="F7" s="157" t="s">
        <v>181</v>
      </c>
      <c r="G7" s="157" t="s">
        <v>182</v>
      </c>
      <c r="H7" s="155" t="s">
        <v>183</v>
      </c>
      <c r="I7" s="155" t="s">
        <v>184</v>
      </c>
      <c r="J7" s="155"/>
      <c r="K7" s="155"/>
      <c r="L7" s="155"/>
      <c r="M7" s="155"/>
      <c r="N7" s="155" t="s">
        <v>185</v>
      </c>
      <c r="O7" s="155" t="s">
        <v>186</v>
      </c>
      <c r="P7" s="155" t="s">
        <v>187</v>
      </c>
      <c r="Q7" s="155"/>
      <c r="R7" s="155" t="s">
        <v>188</v>
      </c>
      <c r="S7" s="155"/>
      <c r="T7" s="155" t="s">
        <v>189</v>
      </c>
      <c r="U7" s="159"/>
      <c r="V7" s="160" t="s">
        <v>190</v>
      </c>
      <c r="W7" s="155" t="s">
        <v>191</v>
      </c>
      <c r="X7" s="155" t="s">
        <v>192</v>
      </c>
      <c r="Y7" s="155" t="s">
        <v>193</v>
      </c>
      <c r="Z7" s="155" t="s">
        <v>194</v>
      </c>
      <c r="AA7" s="155"/>
      <c r="AB7" s="155"/>
      <c r="AC7" s="155"/>
      <c r="AD7" s="155"/>
      <c r="AE7" s="155"/>
      <c r="AF7" s="155"/>
      <c r="AG7" s="155" t="s">
        <v>184</v>
      </c>
      <c r="AH7" s="155"/>
      <c r="AI7" s="155"/>
      <c r="AJ7" s="155"/>
      <c r="AK7" s="155"/>
      <c r="AL7" s="159"/>
      <c r="AM7" s="160" t="s">
        <v>195</v>
      </c>
      <c r="AN7" s="155" t="s">
        <v>196</v>
      </c>
      <c r="AO7" s="155" t="s">
        <v>197</v>
      </c>
      <c r="AP7" s="155" t="s">
        <v>198</v>
      </c>
      <c r="AQ7" s="155" t="s">
        <v>199</v>
      </c>
      <c r="AR7" s="155" t="s">
        <v>200</v>
      </c>
      <c r="AS7" s="155" t="s">
        <v>201</v>
      </c>
      <c r="AT7" s="155" t="s">
        <v>202</v>
      </c>
      <c r="AU7" s="155" t="s">
        <v>203</v>
      </c>
      <c r="AV7" s="155" t="s">
        <v>204</v>
      </c>
      <c r="AW7" s="155" t="s">
        <v>205</v>
      </c>
      <c r="AX7" s="155" t="e">
        <f aca="false">"Факт за прошлые периоды по 31.12." &amp; #NAME? -1</f>
        <v>#N/A</v>
      </c>
      <c r="AY7" s="155" t="str">
        <f aca="false">"Утверждено на "&amp;Титульный!$F$9&amp;" год ¹"</f>
        <v>Утверждено на 2022 год ¹</v>
      </c>
      <c r="AZ7" s="155" t="e">
        <f aca="false">"Всего факт за I квартал " &amp; #NAME? &amp; " года"</f>
        <v>#N/A</v>
      </c>
      <c r="BA7" s="155" t="e">
        <f aca="false">"Всего факт за I полугодие " &amp; #NAME? &amp; " года"</f>
        <v>#N/A</v>
      </c>
      <c r="BB7" s="155" t="e">
        <f aca="false">"Всего факт за 9 месяцев " &amp; #NAME? &amp; " года"</f>
        <v>#N/A</v>
      </c>
      <c r="BC7" s="155" t="e">
        <f aca="false">"Всего факт за год " &amp; #NAME? &amp; " года"</f>
        <v>#N/A</v>
      </c>
      <c r="BD7" s="155" t="e">
        <f aca="false">"Осталось профинансировать всего по ИП по результатам отчетного периода за год " &amp; #NAME? &amp; " года ³"</f>
        <v>#N/A</v>
      </c>
      <c r="BE7" s="155" t="e">
        <f aca="false">"Всего факт за " &amp; BE5 &amp; " " &amp; #NAME? &amp; " года ²³"</f>
        <v>#N/A</v>
      </c>
      <c r="BF7" s="161" t="e">
        <f aca="false">"Освоено (согласно актам выполненных работ) за " &amp; BE5 &amp; " " &amp; #NAME? &amp; " года (в соответствии с запланированными по ИП мероприятиями)²³"</f>
        <v>#N/A</v>
      </c>
      <c r="BG7" s="161" t="e">
        <f aca="false">"Освоено (согласно актам выполненных работ)  за " &amp; BE5 &amp; " " &amp; #NAME? &amp; " года за предущие периоды реализации ИП (если мероприятие не было предусмотрено в плане " &amp; #NAME? &amp; " года)"</f>
        <v>#N/A</v>
      </c>
      <c r="BH7" s="161" t="e">
        <f aca="false">"Освоено (согласно актам выполненных работ) за " &amp; BE5 &amp; " " &amp; #NAME? &amp; " года за будущие периоды реализации ИП (если мероприятие не было предусмотрено в плане " &amp; #NAME? &amp; " года)"</f>
        <v>#N/A</v>
      </c>
      <c r="BI7" s="155" t="e">
        <f aca="false">"Всего факт за " &amp; BI6 &amp; " " &amp; #NAME? &amp; " года ²³"</f>
        <v>#N/A</v>
      </c>
      <c r="BJ7" s="161" t="e">
        <f aca="false">"Освоено (согласно актам выполненных работ) за " &amp; BI6 &amp; " " &amp; #NAME? &amp; " года (в соответствии с запланированными по ИП мероприятиями)²³"</f>
        <v>#N/A</v>
      </c>
      <c r="BK7" s="161" t="e">
        <f aca="false">"Освоено (согласно актам выполненных работ)  за " &amp; BI6 &amp; " " &amp; #NAME? &amp; " года за предущие периоды реализации ИП (если мероприятие не было предусмотрено в плане " &amp; #NAME? &amp; " года)"</f>
        <v>#N/A</v>
      </c>
      <c r="BL7" s="161" t="e">
        <f aca="false">"Освоено (согласно актам выполненных работ) за " &amp; BI6 &amp; " " &amp; #NAME? &amp; " года за будущие периоды реализации ИП (если мероприятие не было предусмотрено в плане " &amp; #NAME? &amp; " года)"</f>
        <v>#N/A</v>
      </c>
      <c r="BM7" s="155" t="e">
        <f aca="false">"Всего факт за " &amp; BM6 &amp; " " &amp; #NAME? &amp; " года ²³"</f>
        <v>#N/A</v>
      </c>
      <c r="BN7" s="161" t="e">
        <f aca="false">"Освоено (согласно актам выполненных работ) за " &amp; BM6 &amp; " " &amp; #NAME? &amp; " года (в соответствии с запланированными по ИП мероприятиями)²³"</f>
        <v>#N/A</v>
      </c>
      <c r="BO7" s="161" t="e">
        <f aca="false">"Освоено (согласно актам выполненных работ)  за " &amp; BM6 &amp; " " &amp; #NAME? &amp; " года за предущие периоды реализации ИП (если мероприятие не было предусмотрено в плане " &amp; #NAME? &amp; " года)"</f>
        <v>#N/A</v>
      </c>
      <c r="BP7" s="161" t="e">
        <f aca="false">"Освоено (согласно актам выполненных работ) за " &amp; BM6 &amp; " " &amp; #NAME? &amp; " года за будущие периоды реализации ИП (если мероприятие не было предусмотрено в плане " &amp; #NAME? &amp; " года)"</f>
        <v>#N/A</v>
      </c>
      <c r="BQ7" s="155" t="e">
        <f aca="false">"Всего факт за " &amp; BQ6 &amp; " " &amp; #NAME? &amp; " года ²³"</f>
        <v>#N/A</v>
      </c>
      <c r="BR7" s="161" t="e">
        <f aca="false">"Освоено (согласно актам выполненных работ) за " &amp; BQ6 &amp; " " &amp; #NAME? &amp; " года (в соответствии с запланированными по ИП мероприятиями)²³"</f>
        <v>#N/A</v>
      </c>
      <c r="BS7" s="161" t="e">
        <f aca="false">"Освоено (согласно актам выполненных работ)  за " &amp; BQ6 &amp; " " &amp; #NAME? &amp; " года за предущие периоды реализации ИП (если мероприятие не было предусмотрено в плане " &amp; #NAME? &amp; " года)"</f>
        <v>#N/A</v>
      </c>
      <c r="BT7" s="161" t="e">
        <f aca="false">"Освоено (согласно актам выполненных работ) за " &amp; BQ6 &amp; " " &amp; #NAME? &amp; " года за будущие периоды реализации ИП (если мероприятие не было предусмотрено в плане " &amp; #NAME? &amp; " года)"</f>
        <v>#N/A</v>
      </c>
      <c r="BU7" s="158"/>
      <c r="BV7" s="155" t="e">
        <f aca="false">"Всего факт за " &amp; BV5 &amp; " " &amp; #NAME? &amp; " года ²³"</f>
        <v>#N/A</v>
      </c>
      <c r="BW7" s="161" t="e">
        <f aca="false">"Освоено (согласно актам выполненных работ) за " &amp; BV5 &amp; " " &amp; #NAME? &amp; " года (в соответствии с запланированными по ИП мероприятиями)²³"</f>
        <v>#N/A</v>
      </c>
      <c r="BX7" s="161" t="e">
        <f aca="false">"Освоено (согласно актам выполненных работ)  за " &amp; BV5 &amp; " " &amp; #NAME? &amp; " года за предущие периоды реализации ИП (если мероприятие не было предусмотрено в плане " &amp; #NAME? &amp; " года)"</f>
        <v>#N/A</v>
      </c>
      <c r="BY7" s="161" t="e">
        <f aca="false">"Освоено (согласно актам выполненных работ) за " &amp; BV5 &amp; " " &amp; #NAME? &amp; " года за будущие периоды реализации ИП (если мероприятие не было предусмотрено в плане " &amp; #NAME? &amp; " года)"</f>
        <v>#N/A</v>
      </c>
      <c r="BZ7" s="155" t="e">
        <f aca="false">"Всего факт за " &amp; BZ6 &amp; " " &amp; #NAME? &amp; " года ²³"</f>
        <v>#N/A</v>
      </c>
      <c r="CA7" s="161" t="e">
        <f aca="false">"Освоено (согласно актам выполненных работ) за " &amp; BZ6 &amp; " " &amp; #NAME? &amp; " года (в соответствии с запланированными по ИП мероприятиями)²³"</f>
        <v>#N/A</v>
      </c>
      <c r="CB7" s="161" t="e">
        <f aca="false">"Освоено (согласно актам выполненных работ)  за " &amp; BZ6 &amp; " " &amp; #NAME? &amp; " года за предущие периоды реализации ИП (если мероприятие не было предусмотрено в плане " &amp; #NAME? &amp; " года)"</f>
        <v>#N/A</v>
      </c>
      <c r="CC7" s="161" t="e">
        <f aca="false">"Освоено (согласно актам выполненных работ) за " &amp; BZ6 &amp; " " &amp; #NAME? &amp; " года за будущие периоды реализации ИП (если мероприятие не было предусмотрено в плане " &amp; #NAME? &amp; " года)"</f>
        <v>#N/A</v>
      </c>
      <c r="CD7" s="155" t="e">
        <f aca="false">"Всего факт за " &amp; CD6 &amp; " " &amp; #NAME? &amp; " года ²³"</f>
        <v>#N/A</v>
      </c>
      <c r="CE7" s="161" t="e">
        <f aca="false">"Освоено (согласно актам выполненных работ) за " &amp; CD6 &amp; " " &amp; #NAME? &amp; " года (в соответствии с запланированными по ИП мероприятиями)²³"</f>
        <v>#N/A</v>
      </c>
      <c r="CF7" s="161" t="e">
        <f aca="false">"Освоено (согласно актам выполненных работ)  за " &amp; CD6 &amp; " " &amp; #NAME? &amp; " года за предущие периоды реализации ИП (если мероприятие не было предусмотрено в плане " &amp; #NAME? &amp; " года)"</f>
        <v>#N/A</v>
      </c>
      <c r="CG7" s="161" t="e">
        <f aca="false">"Освоено (согласно актам выполненных работ) за " &amp; CD6 &amp; " " &amp; #NAME? &amp; " года за будущие периоды реализации ИП (если мероприятие не было предусмотрено в плане " &amp; #NAME? &amp; " года)"</f>
        <v>#N/A</v>
      </c>
      <c r="CH7" s="155" t="e">
        <f aca="false">"Всего факт за " &amp; CH6 &amp; " " &amp; #NAME? &amp; " года ²³"</f>
        <v>#N/A</v>
      </c>
      <c r="CI7" s="161" t="e">
        <f aca="false">"Освоено (согласно актам выполненных работ) за " &amp; CH6 &amp; " " &amp; #NAME? &amp; " года (в соответствии с запланированными по ИП мероприятиями)²³"</f>
        <v>#N/A</v>
      </c>
      <c r="CJ7" s="161" t="e">
        <f aca="false">"Освоено (согласно актам выполненных работ)  за " &amp; CH6 &amp; " " &amp; #NAME? &amp; " года за предущие периоды реализации ИП (если мероприятие не было предусмотрено в плане " &amp; #NAME? &amp; " года)"</f>
        <v>#N/A</v>
      </c>
      <c r="CK7" s="161" t="e">
        <f aca="false">"Освоено (согласно актам выполненных работ) за " &amp; CH6 &amp; " " &amp; #NAME? &amp; " года за будущие периоды реализации ИП (если мероприятие не было предусмотрено в плане " &amp; #NAME? &amp; " года)"</f>
        <v>#N/A</v>
      </c>
      <c r="CL7" s="158"/>
      <c r="CM7" s="155" t="e">
        <f aca="false">"Всего факт за " &amp; CM5 &amp; " " &amp; #NAME? &amp; " года ²³"</f>
        <v>#N/A</v>
      </c>
      <c r="CN7" s="161" t="e">
        <f aca="false">"Освоено (согласно актам выполненных работ) за " &amp; CM5 &amp; " " &amp; #NAME? &amp; " года (в соответствии с запланированными по ИП мероприятиями)²³"</f>
        <v>#N/A</v>
      </c>
      <c r="CO7" s="161" t="e">
        <f aca="false">"Освоено (согласно актам выполненных работ)  за " &amp; CM5 &amp; " " &amp; #NAME? &amp; " года за предущие периоды реализации ИП (если мероприятие не было предусмотрено в плане " &amp; #NAME? &amp; " года)"</f>
        <v>#N/A</v>
      </c>
      <c r="CP7" s="161" t="e">
        <f aca="false">"Освоено (согласно актам выполненных работ) за " &amp; CM5 &amp; " " &amp; #NAME? &amp; " года за будущие периоды реализации ИП (если мероприятие не было предусмотрено в плане " &amp; #NAME? &amp; " года)"</f>
        <v>#N/A</v>
      </c>
      <c r="CQ7" s="155" t="e">
        <f aca="false">"Всего факт за " &amp; CQ6 &amp; " " &amp; #NAME? &amp; " года ²³"</f>
        <v>#N/A</v>
      </c>
      <c r="CR7" s="161" t="e">
        <f aca="false">"Освоено (согласно актам выполненных работ) за " &amp; CQ6 &amp; " " &amp; #NAME? &amp; " года (в соответствии с запланированными по ИП мероприятиями)²³"</f>
        <v>#N/A</v>
      </c>
      <c r="CS7" s="161" t="e">
        <f aca="false">"Освоено (согласно актам выполненных работ)  за " &amp; CQ6 &amp; " " &amp; #NAME? &amp; " года за предущие периоды реализации ИП (если мероприятие не было предусмотрено в плане " &amp; #NAME? &amp; " года)"</f>
        <v>#N/A</v>
      </c>
      <c r="CT7" s="161" t="e">
        <f aca="false">"Освоено (согласно актам выполненных работ) за " &amp; CQ6 &amp; " " &amp; #NAME? &amp; " года за будущие периоды реализации ИП (если мероприятие не было предусмотрено в плане " &amp; #NAME? &amp; " года)"</f>
        <v>#N/A</v>
      </c>
      <c r="CU7" s="155" t="e">
        <f aca="false">"Всего факт за " &amp; CU6 &amp; " " &amp; #NAME? &amp; " года ²³"</f>
        <v>#N/A</v>
      </c>
      <c r="CV7" s="161" t="e">
        <f aca="false">"Освоено (согласно актам выполненных работ) за " &amp; CU6 &amp; " " &amp; #NAME? &amp; " года (в соответствии с запланированными по ИП мероприятиями)²³"</f>
        <v>#N/A</v>
      </c>
      <c r="CW7" s="161" t="e">
        <f aca="false">"Освоено (согласно актам выполненных работ)  за " &amp; CU6 &amp; " " &amp; #NAME? &amp; " года за предущие периоды реализации ИП (если мероприятие не было предусмотрено в плане " &amp; #NAME? &amp; " года)"</f>
        <v>#N/A</v>
      </c>
      <c r="CX7" s="161" t="e">
        <f aca="false">"Освоено (согласно актам выполненных работ) за " &amp; CU6 &amp; " " &amp; #NAME? &amp; " года за будущие периоды реализации ИП (если мероприятие не было предусмотрено в плане " &amp; #NAME? &amp; " года)"</f>
        <v>#N/A</v>
      </c>
      <c r="CY7" s="155" t="e">
        <f aca="false">"Всего факт за " &amp; CY6 &amp; " " &amp; #NAME? &amp; " года ²³"</f>
        <v>#N/A</v>
      </c>
      <c r="CZ7" s="161" t="e">
        <f aca="false">"Освоено (согласно актам выполненных работ) за " &amp; CY6 &amp; " " &amp; #NAME? &amp; " года (в соответствии с запланированными по ИП мероприятиями)²³"</f>
        <v>#N/A</v>
      </c>
      <c r="DA7" s="161" t="e">
        <f aca="false">"Освоено (согласно актам выполненных работ)  за " &amp; CY6 &amp; " " &amp; #NAME? &amp; " года за предущие периоды реализации ИП (если мероприятие не было предусмотрено в плане " &amp; #NAME? &amp; " года)"</f>
        <v>#N/A</v>
      </c>
      <c r="DB7" s="161" t="e">
        <f aca="false">"Освоено (согласно актам выполненных работ) за " &amp; CY6 &amp; " " &amp; #NAME? &amp; " года за будущие периоды реализации ИП (если мероприятие не было предусмотрено в плане " &amp; #NAME? &amp; " года)"</f>
        <v>#N/A</v>
      </c>
      <c r="DC7" s="158"/>
      <c r="DD7" s="155" t="e">
        <f aca="false">"Всего факт за " &amp; DD5 &amp; " " &amp; #NAME? &amp; " года ²³"</f>
        <v>#N/A</v>
      </c>
      <c r="DE7" s="161" t="e">
        <f aca="false">"Освоено (согласно актам выполненных работ) за " &amp; DD5 &amp; " " &amp; #NAME? &amp; " года (в соответствии с запланированными по ИП мероприятиями)²³"</f>
        <v>#N/A</v>
      </c>
      <c r="DF7" s="161" t="e">
        <f aca="false">"Освоено (согласно актам выполненных работ)  за " &amp; DD5 &amp; " " &amp; #NAME? &amp; " года за предущие периоды реализации ИП (если мероприятие не было предусмотрено в плане " &amp; #NAME? &amp; " года)"</f>
        <v>#N/A</v>
      </c>
      <c r="DG7" s="161" t="e">
        <f aca="false">"Освоено (согласно актам выполненных работ) за " &amp; DD5 &amp; " " &amp; #NAME? &amp; " года за будущие периоды реализации ИП (если мероприятие не было предусмотрено в плане " &amp; #NAME? &amp; " года)"</f>
        <v>#N/A</v>
      </c>
      <c r="DH7" s="155" t="e">
        <f aca="false">"Всего факт за " &amp; DH6 &amp; " " &amp; #NAME? &amp; " года ²³"</f>
        <v>#N/A</v>
      </c>
      <c r="DI7" s="161" t="e">
        <f aca="false">"Освоено (согласно актам выполненных работ) за " &amp; DH6 &amp; " " &amp; #NAME? &amp; " года (в соответствии с запланированными по ИП мероприятиями)²³"</f>
        <v>#N/A</v>
      </c>
      <c r="DJ7" s="161" t="e">
        <f aca="false">"Освоено (согласно актам выполненных работ)  за " &amp; DH6 &amp; " " &amp; #NAME? &amp; " года за предущие периоды реализации ИП (если мероприятие не было предусмотрено в плане " &amp; #NAME? &amp; " года)"</f>
        <v>#N/A</v>
      </c>
      <c r="DK7" s="161" t="e">
        <f aca="false">"Освоено (согласно актам выполненных работ) за " &amp; DH6 &amp; " " &amp; #NAME? &amp; " года за будущие периоды реализации ИП (если мероприятие не было предусмотрено в плане " &amp; #NAME? &amp; " года)"</f>
        <v>#N/A</v>
      </c>
      <c r="DL7" s="155" t="e">
        <f aca="false">"Всего факт за " &amp; DL6 &amp; " " &amp; #NAME? &amp; " года ²³"</f>
        <v>#N/A</v>
      </c>
      <c r="DM7" s="161" t="e">
        <f aca="false">"Освоено (согласно актам выполненных работ) за " &amp; DL6 &amp; " " &amp; #NAME? &amp; " года (в соответствии с запланированными по ИП мероприятиями)²³"</f>
        <v>#N/A</v>
      </c>
      <c r="DN7" s="161" t="e">
        <f aca="false">"Освоено (согласно актам выполненных работ)  за " &amp; DL6 &amp; " " &amp; #NAME? &amp; " года за предущие периоды реализации ИП (если мероприятие не было предусмотрено в плане " &amp; #NAME? &amp; " года)"</f>
        <v>#N/A</v>
      </c>
      <c r="DO7" s="161" t="e">
        <f aca="false">"Освоено (согласно актам выполненных работ) за " &amp; DL6 &amp; " " &amp; #NAME? &amp; " года за будущие периоды реализации ИП (если мероприятие не было предусмотрено в плане " &amp; #NAME? &amp; " года)"</f>
        <v>#N/A</v>
      </c>
      <c r="DP7" s="155" t="e">
        <f aca="false">"Всего факт за " &amp; DP6 &amp; " " &amp; #NAME? &amp; " года ²³"</f>
        <v>#N/A</v>
      </c>
      <c r="DQ7" s="161" t="e">
        <f aca="false">"Освоено (согласно актам выполненных работ) за " &amp; DP6 &amp; " " &amp; #NAME? &amp; " года (в соответствии с запланированными по ИП мероприятиями)²³"</f>
        <v>#N/A</v>
      </c>
      <c r="DR7" s="161" t="e">
        <f aca="false">"Освоено (согласно актам выполненных работ)  за " &amp; DP6 &amp; " " &amp; #NAME? &amp; " года за предущие периоды реализации ИП (если мероприятие не было предусмотрено в плане " &amp; #NAME? &amp; " года)"</f>
        <v>#N/A</v>
      </c>
      <c r="DS7" s="161" t="e">
        <f aca="false">"Освоено (согласно актам выполненных работ) за " &amp; DP6 &amp; " " &amp; #NAME? &amp; " года за будущие периоды реализации ИП (если мероприятие не было предусмотрено в плане " &amp; #NAME? &amp; " года)"</f>
        <v>#N/A</v>
      </c>
      <c r="DT7" s="158"/>
      <c r="DU7" s="158"/>
      <c r="DV7" s="162"/>
      <c r="DW7" s="163"/>
      <c r="DX7" s="163"/>
    </row>
    <row r="8" customFormat="false" ht="54" hidden="false" customHeight="true" outlineLevel="0" collapsed="false">
      <c r="C8" s="145"/>
      <c r="D8" s="157"/>
      <c r="E8" s="157"/>
      <c r="F8" s="157"/>
      <c r="G8" s="157"/>
      <c r="H8" s="155"/>
      <c r="I8" s="155" t="s">
        <v>206</v>
      </c>
      <c r="J8" s="155" t="s">
        <v>207</v>
      </c>
      <c r="K8" s="155" t="s">
        <v>208</v>
      </c>
      <c r="L8" s="155" t="s">
        <v>209</v>
      </c>
      <c r="M8" s="155" t="s">
        <v>210</v>
      </c>
      <c r="N8" s="155"/>
      <c r="O8" s="155"/>
      <c r="P8" s="155" t="s">
        <v>211</v>
      </c>
      <c r="Q8" s="155" t="s">
        <v>164</v>
      </c>
      <c r="R8" s="155" t="s">
        <v>212</v>
      </c>
      <c r="S8" s="155" t="s">
        <v>213</v>
      </c>
      <c r="T8" s="155"/>
      <c r="U8" s="164"/>
      <c r="V8" s="160"/>
      <c r="W8" s="155"/>
      <c r="X8" s="155"/>
      <c r="Y8" s="155"/>
      <c r="Z8" s="155" t="s">
        <v>206</v>
      </c>
      <c r="AA8" s="155" t="s">
        <v>207</v>
      </c>
      <c r="AB8" s="155" t="s">
        <v>208</v>
      </c>
      <c r="AC8" s="155" t="s">
        <v>214</v>
      </c>
      <c r="AD8" s="155" t="s">
        <v>208</v>
      </c>
      <c r="AE8" s="155" t="s">
        <v>215</v>
      </c>
      <c r="AF8" s="155" t="s">
        <v>216</v>
      </c>
      <c r="AG8" s="155" t="s">
        <v>206</v>
      </c>
      <c r="AH8" s="155" t="s">
        <v>207</v>
      </c>
      <c r="AI8" s="155" t="s">
        <v>208</v>
      </c>
      <c r="AJ8" s="155" t="s">
        <v>214</v>
      </c>
      <c r="AK8" s="155" t="s">
        <v>208</v>
      </c>
      <c r="AL8" s="164"/>
      <c r="AM8" s="160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61"/>
      <c r="BG8" s="161"/>
      <c r="BH8" s="161"/>
      <c r="BI8" s="155"/>
      <c r="BJ8" s="161"/>
      <c r="BK8" s="161"/>
      <c r="BL8" s="161"/>
      <c r="BM8" s="155"/>
      <c r="BN8" s="161"/>
      <c r="BO8" s="161"/>
      <c r="BP8" s="161"/>
      <c r="BQ8" s="155"/>
      <c r="BR8" s="161"/>
      <c r="BS8" s="161"/>
      <c r="BT8" s="161"/>
      <c r="BU8" s="158"/>
      <c r="BV8" s="158"/>
      <c r="BW8" s="161"/>
      <c r="BX8" s="161"/>
      <c r="BY8" s="161"/>
      <c r="BZ8" s="155"/>
      <c r="CA8" s="161"/>
      <c r="CB8" s="161"/>
      <c r="CC8" s="161"/>
      <c r="CD8" s="155"/>
      <c r="CE8" s="161"/>
      <c r="CF8" s="161"/>
      <c r="CG8" s="161"/>
      <c r="CH8" s="155"/>
      <c r="CI8" s="161"/>
      <c r="CJ8" s="161"/>
      <c r="CK8" s="161"/>
      <c r="CL8" s="158"/>
      <c r="CM8" s="158"/>
      <c r="CN8" s="161"/>
      <c r="CO8" s="161"/>
      <c r="CP8" s="161"/>
      <c r="CQ8" s="155"/>
      <c r="CR8" s="161"/>
      <c r="CS8" s="161"/>
      <c r="CT8" s="161"/>
      <c r="CU8" s="155"/>
      <c r="CV8" s="161"/>
      <c r="CW8" s="161"/>
      <c r="CX8" s="161"/>
      <c r="CY8" s="155"/>
      <c r="CZ8" s="161"/>
      <c r="DA8" s="161"/>
      <c r="DB8" s="161"/>
      <c r="DC8" s="158"/>
      <c r="DD8" s="158"/>
      <c r="DE8" s="161"/>
      <c r="DF8" s="161"/>
      <c r="DG8" s="161"/>
      <c r="DH8" s="155"/>
      <c r="DI8" s="161"/>
      <c r="DJ8" s="161"/>
      <c r="DK8" s="161"/>
      <c r="DL8" s="155"/>
      <c r="DM8" s="161"/>
      <c r="DN8" s="161"/>
      <c r="DO8" s="161"/>
      <c r="DP8" s="155"/>
      <c r="DQ8" s="161"/>
      <c r="DR8" s="161"/>
      <c r="DS8" s="161"/>
      <c r="DT8" s="158"/>
      <c r="DU8" s="158"/>
      <c r="DV8" s="165" t="s">
        <v>217</v>
      </c>
      <c r="DW8" s="163"/>
      <c r="DX8" s="163"/>
    </row>
    <row r="9" customFormat="false" ht="11.25" hidden="false" customHeight="false" outlineLevel="0" collapsed="false">
      <c r="C9" s="145"/>
      <c r="D9" s="166"/>
      <c r="E9" s="167"/>
      <c r="F9" s="167"/>
      <c r="G9" s="167"/>
      <c r="H9" s="168"/>
      <c r="I9" s="169"/>
      <c r="J9" s="169"/>
      <c r="K9" s="169"/>
      <c r="L9" s="168"/>
      <c r="M9" s="168"/>
      <c r="N9" s="168"/>
      <c r="O9" s="168"/>
      <c r="P9" s="169"/>
      <c r="Q9" s="169"/>
      <c r="R9" s="169"/>
      <c r="S9" s="169"/>
      <c r="T9" s="169"/>
      <c r="U9" s="169"/>
      <c r="V9" s="167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7"/>
      <c r="AN9" s="170" t="s">
        <v>218</v>
      </c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9"/>
      <c r="DV9" s="165"/>
      <c r="DW9" s="163"/>
      <c r="DX9" s="163"/>
    </row>
    <row r="10" customFormat="false" ht="11.25" hidden="false" customHeight="false" outlineLevel="0" collapsed="false">
      <c r="C10" s="145"/>
      <c r="D10" s="171"/>
      <c r="E10" s="143"/>
      <c r="F10" s="172"/>
      <c r="G10" s="172"/>
      <c r="H10" s="172"/>
      <c r="I10" s="172"/>
      <c r="J10" s="172"/>
      <c r="K10" s="172"/>
      <c r="L10" s="172"/>
      <c r="M10" s="172"/>
      <c r="N10" s="172"/>
      <c r="O10" s="143"/>
      <c r="P10" s="143"/>
      <c r="Q10" s="143"/>
      <c r="R10" s="143"/>
      <c r="S10" s="143"/>
      <c r="T10" s="143"/>
      <c r="U10" s="143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3"/>
      <c r="AM10" s="172"/>
      <c r="AN10" s="173" t="s">
        <v>166</v>
      </c>
      <c r="AO10" s="172"/>
      <c r="AP10" s="172"/>
      <c r="AQ10" s="172"/>
      <c r="AR10" s="172"/>
      <c r="AS10" s="172"/>
      <c r="AT10" s="172"/>
      <c r="AU10" s="172"/>
      <c r="AV10" s="172"/>
      <c r="AW10" s="174" t="n">
        <f aca="false">AW11+AW16+AW20+AW24</f>
        <v>99960.21783</v>
      </c>
      <c r="AX10" s="174" t="n">
        <f aca="false">AX11+AX16+AX20+AX24</f>
        <v>42316.0106866667</v>
      </c>
      <c r="AY10" s="174" t="n">
        <f aca="false">AY11+AY16+AY20+AY24</f>
        <v>19684.74146</v>
      </c>
      <c r="AZ10" s="174" t="n">
        <f aca="false">AZ11+AZ16+AZ20+AZ24</f>
        <v>2076.45</v>
      </c>
      <c r="BA10" s="174" t="n">
        <f aca="false">BA11+BA16+BA20+BA24</f>
        <v>9581.20659</v>
      </c>
      <c r="BB10" s="174" t="n">
        <f aca="false">BB11+BB16+BB20+BB24</f>
        <v>11684.80659</v>
      </c>
      <c r="BC10" s="174" t="n">
        <f aca="false">BC11+BC16+BC20+BC24</f>
        <v>33365.42013</v>
      </c>
      <c r="BD10" s="174" t="n">
        <f aca="false">BD11+BD16+BD20+BD24</f>
        <v>24278.7870133333</v>
      </c>
      <c r="BE10" s="174" t="n">
        <f aca="false">BE11+BE16+BE20+BE24</f>
        <v>2076.45</v>
      </c>
      <c r="BF10" s="174" t="n">
        <f aca="false">BF11+BF16+BF20+BF24</f>
        <v>0</v>
      </c>
      <c r="BG10" s="174" t="n">
        <f aca="false">BG11+BG16+BG20+BG24</f>
        <v>2076.45</v>
      </c>
      <c r="BH10" s="174" t="n">
        <f aca="false">BH11+BH16+BH20+BH24</f>
        <v>0</v>
      </c>
      <c r="BI10" s="174" t="n">
        <f aca="false">BI11+BI16+BI20+BI24</f>
        <v>0</v>
      </c>
      <c r="BJ10" s="174" t="n">
        <f aca="false">BJ11+BJ16+BJ20+BJ24</f>
        <v>0</v>
      </c>
      <c r="BK10" s="174" t="n">
        <f aca="false">BK11+BK16+BK20+BK24</f>
        <v>0</v>
      </c>
      <c r="BL10" s="174" t="n">
        <f aca="false">BL11+BL16+BL20+BL24</f>
        <v>0</v>
      </c>
      <c r="BM10" s="174" t="n">
        <f aca="false">BM11+BM16+BM20+BM24</f>
        <v>550</v>
      </c>
      <c r="BN10" s="174" t="n">
        <f aca="false">BN11+BN16+BN20+BN24</f>
        <v>0</v>
      </c>
      <c r="BO10" s="174" t="n">
        <f aca="false">BO11+BO16+BO20+BO24</f>
        <v>550</v>
      </c>
      <c r="BP10" s="174" t="n">
        <f aca="false">BP11+BP16+BP20+BP24</f>
        <v>0</v>
      </c>
      <c r="BQ10" s="174" t="n">
        <f aca="false">BQ11+BQ16+BQ20+BQ24</f>
        <v>2076.45</v>
      </c>
      <c r="BR10" s="174" t="n">
        <f aca="false">BR11+BR16+BR20+BR24</f>
        <v>0</v>
      </c>
      <c r="BS10" s="174" t="n">
        <f aca="false">BS11+BS16+BS20+BS24</f>
        <v>2076.45</v>
      </c>
      <c r="BT10" s="174" t="n">
        <f aca="false">BT11+BT16+BT20+BT24</f>
        <v>0</v>
      </c>
      <c r="BU10" s="174" t="n">
        <f aca="false">BU11+BU16+BU20+BU24</f>
        <v>55567.7571433333</v>
      </c>
      <c r="BV10" s="174" t="n">
        <f aca="false">BV11+BV16+BV20+BV24</f>
        <v>9581.20659</v>
      </c>
      <c r="BW10" s="174" t="n">
        <f aca="false">BW11+BW16+BW20+BW24</f>
        <v>2433.19701</v>
      </c>
      <c r="BX10" s="174" t="n">
        <f aca="false">BX11+BX16+BX20+BX24</f>
        <v>7148.00958</v>
      </c>
      <c r="BY10" s="174" t="n">
        <f aca="false">BY11+BY16+BY20+BY24</f>
        <v>0</v>
      </c>
      <c r="BZ10" s="174" t="n">
        <f aca="false">BZ11+BZ16+BZ20+BZ24</f>
        <v>4606.4118</v>
      </c>
      <c r="CA10" s="174" t="n">
        <f aca="false">CA11+CA16+CA20+CA24</f>
        <v>296.0118</v>
      </c>
      <c r="CB10" s="174" t="n">
        <f aca="false">CB11+CB16+CB20+CB24</f>
        <v>4310.4</v>
      </c>
      <c r="CC10" s="174" t="n">
        <f aca="false">CC11+CC16+CC20+CC24</f>
        <v>0</v>
      </c>
      <c r="CD10" s="174" t="n">
        <f aca="false">CD11+CD16+CD20+CD24</f>
        <v>4606.4118</v>
      </c>
      <c r="CE10" s="174" t="n">
        <f aca="false">CE11+CE16+CE20+CE24</f>
        <v>296.0118</v>
      </c>
      <c r="CF10" s="174" t="n">
        <f aca="false">CF11+CF16+CF20+CF24</f>
        <v>4310.4</v>
      </c>
      <c r="CG10" s="174" t="n">
        <f aca="false">CG11+CG16+CG20+CG24</f>
        <v>0</v>
      </c>
      <c r="CH10" s="174" t="n">
        <f aca="false">CH11+CH16+CH20+CH24</f>
        <v>9581.20659</v>
      </c>
      <c r="CI10" s="174" t="n">
        <f aca="false">CI11+CI16+CI20+CI24</f>
        <v>2433.19701</v>
      </c>
      <c r="CJ10" s="174" t="n">
        <f aca="false">CJ11+CJ16+CJ20+CJ24</f>
        <v>7148.00958</v>
      </c>
      <c r="CK10" s="174" t="n">
        <f aca="false">CK11+CK16+CK20+CK24</f>
        <v>0</v>
      </c>
      <c r="CL10" s="174" t="n">
        <f aca="false">CL11+CL16+CL20+CL24</f>
        <v>48063.0005533333</v>
      </c>
      <c r="CM10" s="174" t="n">
        <f aca="false">CM11+CM16+CM20+CM24</f>
        <v>11684.80659</v>
      </c>
      <c r="CN10" s="174" t="n">
        <f aca="false">CN11+CN16+CN20+CN24</f>
        <v>2433.19701</v>
      </c>
      <c r="CO10" s="174" t="n">
        <f aca="false">CO11+CO16+CO20+CO24</f>
        <v>9251.60958</v>
      </c>
      <c r="CP10" s="174" t="n">
        <f aca="false">CP11+CP16+CP20+CP24</f>
        <v>0</v>
      </c>
      <c r="CQ10" s="174" t="n">
        <f aca="false">CQ11+CQ16+CQ20+CQ24</f>
        <v>9581.20659</v>
      </c>
      <c r="CR10" s="174" t="n">
        <f aca="false">CR11+CR16+CR20+CR24</f>
        <v>2433.19701</v>
      </c>
      <c r="CS10" s="174" t="n">
        <f aca="false">CS11+CS16+CS20+CS24</f>
        <v>7148.00958</v>
      </c>
      <c r="CT10" s="174" t="n">
        <f aca="false">CT11+CT16+CT20+CT24</f>
        <v>0</v>
      </c>
      <c r="CU10" s="174" t="n">
        <f aca="false">CU11+CU16+CU20+CU24</f>
        <v>11084.80659</v>
      </c>
      <c r="CV10" s="174" t="n">
        <f aca="false">CV11+CV16+CV20+CV24</f>
        <v>2433.19701</v>
      </c>
      <c r="CW10" s="174" t="n">
        <f aca="false">CW11+CW16+CW20+CW24</f>
        <v>8651.60958</v>
      </c>
      <c r="CX10" s="174" t="n">
        <f aca="false">CX11+CX16+CX20+CX24</f>
        <v>0</v>
      </c>
      <c r="CY10" s="174" t="n">
        <f aca="false">CY11+CY16+CY20+CY24</f>
        <v>11684.80659</v>
      </c>
      <c r="CZ10" s="174" t="n">
        <f aca="false">CZ11+CZ16+CZ20+CZ24</f>
        <v>2433.19701</v>
      </c>
      <c r="DA10" s="174" t="n">
        <f aca="false">DA11+DA16+DA20+DA24</f>
        <v>9251.60958</v>
      </c>
      <c r="DB10" s="174" t="n">
        <f aca="false">DB11+DB16+DB20+DB24</f>
        <v>0</v>
      </c>
      <c r="DC10" s="174" t="n">
        <f aca="false">DC11+DC16+DC20+DC24</f>
        <v>45959.4005533333</v>
      </c>
      <c r="DD10" s="174" t="n">
        <f aca="false">DD11+DD16+DD20+DD24</f>
        <v>33365.42013</v>
      </c>
      <c r="DE10" s="174" t="n">
        <f aca="false">DE11+DE16+DE20+DE24</f>
        <v>16810.53673</v>
      </c>
      <c r="DF10" s="174" t="n">
        <f aca="false">DF11+DF16+DF20+DF24</f>
        <v>14986.4444</v>
      </c>
      <c r="DG10" s="174" t="n">
        <f aca="false">DG11+DG16+DG20+DG24</f>
        <v>1568.439</v>
      </c>
      <c r="DH10" s="174" t="n">
        <f aca="false">DH11+DH16+DH20+DH24</f>
        <v>12602.15859</v>
      </c>
      <c r="DI10" s="174" t="n">
        <f aca="false">DI11+DI16+DI20+DI24</f>
        <v>2656.54354</v>
      </c>
      <c r="DJ10" s="174" t="n">
        <f aca="false">DJ11+DJ16+DJ20+DJ24</f>
        <v>9945.61505</v>
      </c>
      <c r="DK10" s="174" t="n">
        <f aca="false">DK11+DK16+DK20+DK24</f>
        <v>0</v>
      </c>
      <c r="DL10" s="174" t="n">
        <f aca="false">DL11+DL16+DL20+DL24</f>
        <v>13202.15859</v>
      </c>
      <c r="DM10" s="174" t="n">
        <f aca="false">DM11+DM16+DM20+DM24</f>
        <v>2656.54354</v>
      </c>
      <c r="DN10" s="174" t="n">
        <f aca="false">DN11+DN16+DN20+DN24</f>
        <v>10545.61505</v>
      </c>
      <c r="DO10" s="174" t="n">
        <f aca="false">DO11+DO16+DO20+DO24</f>
        <v>0</v>
      </c>
      <c r="DP10" s="174" t="n">
        <f aca="false">DP11+DP16+DP20+DP24</f>
        <v>33365.42013</v>
      </c>
      <c r="DQ10" s="174" t="n">
        <f aca="false">DQ11+DQ16+DQ20+DQ24</f>
        <v>16810.53673</v>
      </c>
      <c r="DR10" s="174" t="n">
        <f aca="false">DR11+DR16+DR20+DR24</f>
        <v>14986.4444</v>
      </c>
      <c r="DS10" s="174" t="n">
        <f aca="false">DS11+DS16+DS20+DS24</f>
        <v>1568.439</v>
      </c>
      <c r="DT10" s="174" t="n">
        <f aca="false">DT11+DT16+DT20+DT24</f>
        <v>24278.7870133333</v>
      </c>
      <c r="DU10" s="174" t="n">
        <f aca="false">DU11+DU16+DU20+DU24</f>
        <v>13680.67867</v>
      </c>
      <c r="DV10" s="175" t="n">
        <f aca="false">IF(BJ10 = 0, 0,BJ10/AY10*100)</f>
        <v>0</v>
      </c>
      <c r="DW10" s="176"/>
      <c r="DX10" s="177"/>
      <c r="EG10" s="178"/>
    </row>
    <row r="11" customFormat="false" ht="11.25" hidden="false" customHeight="false" outlineLevel="0" collapsed="false">
      <c r="C11" s="145"/>
      <c r="D11" s="179"/>
      <c r="E11" s="143"/>
      <c r="F11" s="172"/>
      <c r="G11" s="172"/>
      <c r="H11" s="172"/>
      <c r="I11" s="172"/>
      <c r="J11" s="172"/>
      <c r="K11" s="172"/>
      <c r="L11" s="172"/>
      <c r="M11" s="172"/>
      <c r="N11" s="172"/>
      <c r="O11" s="143"/>
      <c r="P11" s="143"/>
      <c r="Q11" s="143"/>
      <c r="R11" s="143"/>
      <c r="S11" s="143"/>
      <c r="T11" s="143"/>
      <c r="U11" s="143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3"/>
      <c r="AM11" s="180" t="n">
        <v>1</v>
      </c>
      <c r="AN11" s="173" t="s">
        <v>219</v>
      </c>
      <c r="AO11" s="172"/>
      <c r="AP11" s="172"/>
      <c r="AQ11" s="172"/>
      <c r="AR11" s="172"/>
      <c r="AS11" s="172"/>
      <c r="AT11" s="172"/>
      <c r="AU11" s="172"/>
      <c r="AV11" s="172"/>
      <c r="AW11" s="181" t="n">
        <f aca="false">AW12+AW13+AW14+AW15</f>
        <v>99960.21783</v>
      </c>
      <c r="AX11" s="181" t="n">
        <f aca="false">AX12+AX13+AX14+AX15</f>
        <v>42316.0106866667</v>
      </c>
      <c r="AY11" s="181" t="n">
        <f aca="false">AY12+AY13+AY14+AY15</f>
        <v>19684.74146</v>
      </c>
      <c r="AZ11" s="181" t="n">
        <f aca="false">AZ12+AZ13+AZ14+AZ15</f>
        <v>2076.45</v>
      </c>
      <c r="BA11" s="181" t="n">
        <f aca="false">BA12+BA13+BA14+BA15</f>
        <v>9581.20659</v>
      </c>
      <c r="BB11" s="181" t="n">
        <f aca="false">BB12+BB13+BB14+BB15</f>
        <v>11684.80659</v>
      </c>
      <c r="BC11" s="181" t="n">
        <f aca="false">BC12+BC13+BC14+BC15</f>
        <v>33365.42013</v>
      </c>
      <c r="BD11" s="181" t="n">
        <f aca="false">BD12+BD13+BD14+BD15</f>
        <v>24278.7870133333</v>
      </c>
      <c r="BE11" s="181" t="n">
        <f aca="false">BE12+BE13+BE14+BE15</f>
        <v>2076.45</v>
      </c>
      <c r="BF11" s="181" t="n">
        <f aca="false">BF12+BF13+BF14+BF15</f>
        <v>0</v>
      </c>
      <c r="BG11" s="181" t="n">
        <f aca="false">BG12+BG13+BG14+BG15</f>
        <v>2076.45</v>
      </c>
      <c r="BH11" s="181" t="n">
        <f aca="false">BH12+BH13+BH14+BH15</f>
        <v>0</v>
      </c>
      <c r="BI11" s="181" t="n">
        <f aca="false">BI12+BI13+BI14+BI15</f>
        <v>0</v>
      </c>
      <c r="BJ11" s="181" t="n">
        <f aca="false">BJ12+BJ13+BJ14+BJ15</f>
        <v>0</v>
      </c>
      <c r="BK11" s="181" t="n">
        <f aca="false">BK12+BK13+BK14+BK15</f>
        <v>0</v>
      </c>
      <c r="BL11" s="181" t="n">
        <f aca="false">BL12+BL13+BL14+BL15</f>
        <v>0</v>
      </c>
      <c r="BM11" s="181" t="n">
        <f aca="false">BM12+BM13+BM14+BM15</f>
        <v>550</v>
      </c>
      <c r="BN11" s="181" t="n">
        <f aca="false">BN12+BN13+BN14+BN15</f>
        <v>0</v>
      </c>
      <c r="BO11" s="181" t="n">
        <f aca="false">BO12+BO13+BO14+BO15</f>
        <v>550</v>
      </c>
      <c r="BP11" s="181" t="n">
        <f aca="false">BP12+BP13+BP14+BP15</f>
        <v>0</v>
      </c>
      <c r="BQ11" s="181" t="n">
        <f aca="false">BQ12+BQ13+BQ14+BQ15</f>
        <v>2076.45</v>
      </c>
      <c r="BR11" s="181" t="n">
        <f aca="false">BR12+BR13+BR14+BR15</f>
        <v>0</v>
      </c>
      <c r="BS11" s="181" t="n">
        <f aca="false">BS12+BS13+BS14+BS15</f>
        <v>2076.45</v>
      </c>
      <c r="BT11" s="181" t="n">
        <f aca="false">BT12+BT13+BT14+BT15</f>
        <v>0</v>
      </c>
      <c r="BU11" s="181" t="n">
        <f aca="false">BU12+BU13+BU14+BU15</f>
        <v>55567.7571433333</v>
      </c>
      <c r="BV11" s="181" t="n">
        <f aca="false">BV12+BV13+BV14+BV15</f>
        <v>9581.20659</v>
      </c>
      <c r="BW11" s="181" t="n">
        <f aca="false">BW12+BW13+BW14+BW15</f>
        <v>2433.19701</v>
      </c>
      <c r="BX11" s="181" t="n">
        <f aca="false">BX12+BX13+BX14+BX15</f>
        <v>7148.00958</v>
      </c>
      <c r="BY11" s="181" t="n">
        <f aca="false">BY12+BY13+BY14+BY15</f>
        <v>0</v>
      </c>
      <c r="BZ11" s="181" t="n">
        <f aca="false">BZ12+BZ13+BZ14+BZ15</f>
        <v>4606.4118</v>
      </c>
      <c r="CA11" s="181" t="n">
        <f aca="false">CA12+CA13+CA14+CA15</f>
        <v>296.0118</v>
      </c>
      <c r="CB11" s="181" t="n">
        <f aca="false">CB12+CB13+CB14+CB15</f>
        <v>4310.4</v>
      </c>
      <c r="CC11" s="181" t="n">
        <f aca="false">CC12+CC13+CC14+CC15</f>
        <v>0</v>
      </c>
      <c r="CD11" s="181" t="n">
        <f aca="false">CD12+CD13+CD14+CD15</f>
        <v>4606.4118</v>
      </c>
      <c r="CE11" s="181" t="n">
        <f aca="false">CE12+CE13+CE14+CE15</f>
        <v>296.0118</v>
      </c>
      <c r="CF11" s="181" t="n">
        <f aca="false">CF12+CF13+CF14+CF15</f>
        <v>4310.4</v>
      </c>
      <c r="CG11" s="181" t="n">
        <f aca="false">CG12+CG13+CG14+CG15</f>
        <v>0</v>
      </c>
      <c r="CH11" s="181" t="n">
        <f aca="false">CH12+CH13+CH14+CH15</f>
        <v>9581.20659</v>
      </c>
      <c r="CI11" s="181" t="n">
        <f aca="false">CI12+CI13+CI14+CI15</f>
        <v>2433.19701</v>
      </c>
      <c r="CJ11" s="181" t="n">
        <f aca="false">CJ12+CJ13+CJ14+CJ15</f>
        <v>7148.00958</v>
      </c>
      <c r="CK11" s="181" t="n">
        <f aca="false">CK12+CK13+CK14+CK15</f>
        <v>0</v>
      </c>
      <c r="CL11" s="181" t="n">
        <f aca="false">CL12+CL13+CL14+CL15</f>
        <v>48063.0005533333</v>
      </c>
      <c r="CM11" s="181" t="n">
        <f aca="false">CM12+CM13+CM14+CM15</f>
        <v>11684.80659</v>
      </c>
      <c r="CN11" s="181" t="n">
        <f aca="false">CN12+CN13+CN14+CN15</f>
        <v>2433.19701</v>
      </c>
      <c r="CO11" s="181" t="n">
        <f aca="false">CO12+CO13+CO14+CO15</f>
        <v>9251.60958</v>
      </c>
      <c r="CP11" s="181" t="n">
        <f aca="false">CP12+CP13+CP14+CP15</f>
        <v>0</v>
      </c>
      <c r="CQ11" s="181" t="n">
        <f aca="false">CQ12+CQ13+CQ14+CQ15</f>
        <v>9581.20659</v>
      </c>
      <c r="CR11" s="181" t="n">
        <f aca="false">CR12+CR13+CR14+CR15</f>
        <v>2433.19701</v>
      </c>
      <c r="CS11" s="181" t="n">
        <f aca="false">CS12+CS13+CS14+CS15</f>
        <v>7148.00958</v>
      </c>
      <c r="CT11" s="181" t="n">
        <f aca="false">CT12+CT13+CT14+CT15</f>
        <v>0</v>
      </c>
      <c r="CU11" s="181" t="n">
        <f aca="false">CU12+CU13+CU14+CU15</f>
        <v>11084.80659</v>
      </c>
      <c r="CV11" s="181" t="n">
        <f aca="false">CV12+CV13+CV14+CV15</f>
        <v>2433.19701</v>
      </c>
      <c r="CW11" s="181" t="n">
        <f aca="false">CW12+CW13+CW14+CW15</f>
        <v>8651.60958</v>
      </c>
      <c r="CX11" s="181" t="n">
        <f aca="false">CX12+CX13+CX14+CX15</f>
        <v>0</v>
      </c>
      <c r="CY11" s="181" t="n">
        <f aca="false">CY12+CY13+CY14+CY15</f>
        <v>11684.80659</v>
      </c>
      <c r="CZ11" s="181" t="n">
        <f aca="false">CZ12+CZ13+CZ14+CZ15</f>
        <v>2433.19701</v>
      </c>
      <c r="DA11" s="181" t="n">
        <f aca="false">DA12+DA13+DA14+DA15</f>
        <v>9251.60958</v>
      </c>
      <c r="DB11" s="181" t="n">
        <f aca="false">DB12+DB13+DB14+DB15</f>
        <v>0</v>
      </c>
      <c r="DC11" s="181" t="n">
        <f aca="false">DC12+DC13+DC14+DC15</f>
        <v>45959.4005533333</v>
      </c>
      <c r="DD11" s="181" t="n">
        <f aca="false">DD12+DD13+DD14+DD15</f>
        <v>33365.42013</v>
      </c>
      <c r="DE11" s="181" t="n">
        <f aca="false">DE12+DE13+DE14+DE15</f>
        <v>16810.53673</v>
      </c>
      <c r="DF11" s="181" t="n">
        <f aca="false">DF12+DF13+DF14+DF15</f>
        <v>14986.4444</v>
      </c>
      <c r="DG11" s="181" t="n">
        <f aca="false">DG12+DG13+DG14+DG15</f>
        <v>1568.439</v>
      </c>
      <c r="DH11" s="181" t="n">
        <f aca="false">DH12+DH13+DH14+DH15</f>
        <v>12602.15859</v>
      </c>
      <c r="DI11" s="181" t="n">
        <f aca="false">DI12+DI13+DI14+DI15</f>
        <v>2656.54354</v>
      </c>
      <c r="DJ11" s="181" t="n">
        <f aca="false">DJ12+DJ13+DJ14+DJ15</f>
        <v>9945.61505</v>
      </c>
      <c r="DK11" s="181" t="n">
        <f aca="false">DK12+DK13+DK14+DK15</f>
        <v>0</v>
      </c>
      <c r="DL11" s="181" t="n">
        <f aca="false">DL12+DL13+DL14+DL15</f>
        <v>13202.15859</v>
      </c>
      <c r="DM11" s="181" t="n">
        <f aca="false">DM12+DM13+DM14+DM15</f>
        <v>2656.54354</v>
      </c>
      <c r="DN11" s="181" t="n">
        <f aca="false">DN12+DN13+DN14+DN15</f>
        <v>10545.61505</v>
      </c>
      <c r="DO11" s="181" t="n">
        <f aca="false">DO12+DO13+DO14+DO15</f>
        <v>0</v>
      </c>
      <c r="DP11" s="181" t="n">
        <f aca="false">DP12+DP13+DP14+DP15</f>
        <v>33365.42013</v>
      </c>
      <c r="DQ11" s="181" t="n">
        <f aca="false">DQ12+DQ13+DQ14+DQ15</f>
        <v>16810.53673</v>
      </c>
      <c r="DR11" s="181" t="n">
        <f aca="false">DR12+DR13+DR14+DR15</f>
        <v>14986.4444</v>
      </c>
      <c r="DS11" s="181" t="n">
        <f aca="false">DS12+DS13+DS14+DS15</f>
        <v>1568.439</v>
      </c>
      <c r="DT11" s="181" t="n">
        <f aca="false">DT12+DT13+DT14+DT15</f>
        <v>24278.7870133333</v>
      </c>
      <c r="DU11" s="181" t="n">
        <f aca="false">DU12+DU13+DU14+DU15</f>
        <v>13680.67867</v>
      </c>
      <c r="DV11" s="175" t="n">
        <f aca="false">IF(BJ11 = 0, 0,BJ11/AY11*100)</f>
        <v>0</v>
      </c>
      <c r="DW11" s="138"/>
      <c r="DX11" s="138"/>
      <c r="EC11" s="182"/>
      <c r="EG11" s="178"/>
    </row>
    <row r="12" customFormat="false" ht="11.25" hidden="false" customHeight="true" outlineLevel="0" collapsed="false">
      <c r="C12" s="145"/>
      <c r="D12" s="183"/>
      <c r="E12" s="143"/>
      <c r="F12" s="184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71"/>
      <c r="AM12" s="185" t="s">
        <v>220</v>
      </c>
      <c r="AN12" s="186" t="s">
        <v>221</v>
      </c>
      <c r="AO12" s="187"/>
      <c r="AP12" s="187"/>
      <c r="AQ12" s="187"/>
      <c r="AR12" s="187"/>
      <c r="AS12" s="187"/>
      <c r="AT12" s="187"/>
      <c r="AU12" s="187"/>
      <c r="AV12" s="187"/>
      <c r="AW12" s="188" t="n">
        <f aca="false">SUMIF($EC$49:$EC$300,$EC12,AW$49:AW$300)</f>
        <v>13634.035</v>
      </c>
      <c r="AX12" s="188" t="n">
        <f aca="false">SUMIF($EC$49:$EC$300,$EC12,AX$49:AX$300)</f>
        <v>10878.892</v>
      </c>
      <c r="AY12" s="188" t="n">
        <f aca="false">SUMIF($EC$49:$EC$300,$EC12,AY$49:AY$300)</f>
        <v>3016.35</v>
      </c>
      <c r="AZ12" s="188" t="n">
        <f aca="false">SUMIF($EC$49:$EC$300,$EC12,AZ$49:AZ$300)</f>
        <v>0</v>
      </c>
      <c r="BA12" s="188" t="n">
        <f aca="false">SUMIF($EC$49:$EC$300,$EC12,BA$49:BA$300)</f>
        <v>165.83621</v>
      </c>
      <c r="BB12" s="188" t="n">
        <f aca="false">SUMIF($EC$49:$EC$300,$EC12,BB$49:BB$300)</f>
        <v>165.83621</v>
      </c>
      <c r="BC12" s="188" t="n">
        <f aca="false">SUMIF($EC$49:$EC$300,$EC12,BC$49:BC$300)</f>
        <v>1013.95258</v>
      </c>
      <c r="BD12" s="188" t="n">
        <f aca="false">SUMIF($EC$49:$EC$300,$EC12,BD$49:BD$300)</f>
        <v>1741.19042</v>
      </c>
      <c r="BE12" s="188" t="n">
        <f aca="false">SUMIF($EC$49:$EC$300,$EC12,BE$49:BE$300)</f>
        <v>0</v>
      </c>
      <c r="BF12" s="188" t="n">
        <f aca="false">SUMIF($EC$49:$EC$300,$EC12,BF$49:BF$300)</f>
        <v>0</v>
      </c>
      <c r="BG12" s="188" t="n">
        <f aca="false">SUMIF($EC$49:$EC$300,$EC12,BG$49:BG$300)</f>
        <v>0</v>
      </c>
      <c r="BH12" s="188" t="n">
        <f aca="false">SUMIF($EC$49:$EC$300,$EC12,BH$49:BH$300)</f>
        <v>0</v>
      </c>
      <c r="BI12" s="188" t="n">
        <f aca="false">SUMIF($EC$49:$EC$300,$EC12,BI$49:BI$300)</f>
        <v>0</v>
      </c>
      <c r="BJ12" s="188" t="n">
        <f aca="false">SUMIF($EC$49:$EC$300,$EC12,BJ$49:BJ$300)</f>
        <v>0</v>
      </c>
      <c r="BK12" s="188" t="n">
        <f aca="false">SUMIF($EC$49:$EC$300,$EC12,BK$49:BK$300)</f>
        <v>0</v>
      </c>
      <c r="BL12" s="188" t="n">
        <f aca="false">SUMIF($EC$49:$EC$300,$EC12,BL$49:BL$300)</f>
        <v>0</v>
      </c>
      <c r="BM12" s="188" t="n">
        <f aca="false">SUMIF($EC$49:$EC$300,$EC12,BM$49:BM$300)</f>
        <v>0</v>
      </c>
      <c r="BN12" s="188" t="n">
        <f aca="false">SUMIF($EC$49:$EC$300,$EC12,BN$49:BN$300)</f>
        <v>0</v>
      </c>
      <c r="BO12" s="188" t="n">
        <f aca="false">SUMIF($EC$49:$EC$300,$EC12,BO$49:BO$300)</f>
        <v>0</v>
      </c>
      <c r="BP12" s="188" t="n">
        <f aca="false">SUMIF($EC$49:$EC$300,$EC12,BP$49:BP$300)</f>
        <v>0</v>
      </c>
      <c r="BQ12" s="188" t="n">
        <f aca="false">SUMIF($EC$49:$EC$300,$EC12,BQ$49:BQ$300)</f>
        <v>0</v>
      </c>
      <c r="BR12" s="188" t="n">
        <f aca="false">SUMIF($EC$49:$EC$300,$EC12,BR$49:BR$300)</f>
        <v>0</v>
      </c>
      <c r="BS12" s="188" t="n">
        <f aca="false">SUMIF($EC$49:$EC$300,$EC12,BS$49:BS$300)</f>
        <v>0</v>
      </c>
      <c r="BT12" s="188" t="n">
        <f aca="false">SUMIF($EC$49:$EC$300,$EC12,BT$49:BT$300)</f>
        <v>0</v>
      </c>
      <c r="BU12" s="188" t="n">
        <f aca="false">SUMIF($EC$49:$EC$300,$EC12,BU$49:BU$300)</f>
        <v>2755.143</v>
      </c>
      <c r="BV12" s="188" t="n">
        <f aca="false">SUMIF($EC$49:$EC$300,$EC12,BV$49:BV$300)</f>
        <v>165.83621</v>
      </c>
      <c r="BW12" s="188" t="n">
        <f aca="false">SUMIF($EC$49:$EC$300,$EC12,BW$49:BW$300)</f>
        <v>165.83621</v>
      </c>
      <c r="BX12" s="188" t="n">
        <f aca="false">SUMIF($EC$49:$EC$300,$EC12,BX$49:BX$300)</f>
        <v>0</v>
      </c>
      <c r="BY12" s="188" t="n">
        <f aca="false">SUMIF($EC$49:$EC$300,$EC12,BY$49:BY$300)</f>
        <v>0</v>
      </c>
      <c r="BZ12" s="188" t="n">
        <f aca="false">SUMIF($EC$49:$EC$300,$EC12,BZ$49:BZ$300)</f>
        <v>0</v>
      </c>
      <c r="CA12" s="188" t="n">
        <f aca="false">SUMIF($EC$49:$EC$300,$EC12,CA$49:CA$300)</f>
        <v>0</v>
      </c>
      <c r="CB12" s="188" t="n">
        <f aca="false">SUMIF($EC$49:$EC$300,$EC12,CB$49:CB$300)</f>
        <v>0</v>
      </c>
      <c r="CC12" s="188" t="n">
        <f aca="false">SUMIF($EC$49:$EC$300,$EC12,CC$49:CC$300)</f>
        <v>0</v>
      </c>
      <c r="CD12" s="188" t="n">
        <f aca="false">SUMIF($EC$49:$EC$300,$EC12,CD$49:CD$300)</f>
        <v>0</v>
      </c>
      <c r="CE12" s="188" t="n">
        <f aca="false">SUMIF($EC$49:$EC$300,$EC12,CE$49:CE$300)</f>
        <v>0</v>
      </c>
      <c r="CF12" s="188" t="n">
        <f aca="false">SUMIF($EC$49:$EC$300,$EC12,CF$49:CF$300)</f>
        <v>0</v>
      </c>
      <c r="CG12" s="188" t="n">
        <f aca="false">SUMIF($EC$49:$EC$300,$EC12,CG$49:CG$300)</f>
        <v>0</v>
      </c>
      <c r="CH12" s="188" t="n">
        <f aca="false">SUMIF($EC$49:$EC$300,$EC12,CH$49:CH$300)</f>
        <v>165.83621</v>
      </c>
      <c r="CI12" s="188" t="n">
        <f aca="false">SUMIF($EC$49:$EC$300,$EC12,CI$49:CI$300)</f>
        <v>165.83621</v>
      </c>
      <c r="CJ12" s="188" t="n">
        <f aca="false">SUMIF($EC$49:$EC$300,$EC12,CJ$49:CJ$300)</f>
        <v>0</v>
      </c>
      <c r="CK12" s="188" t="n">
        <f aca="false">SUMIF($EC$49:$EC$300,$EC12,CK$49:CK$300)</f>
        <v>0</v>
      </c>
      <c r="CL12" s="188" t="n">
        <f aca="false">SUMIF($EC$49:$EC$300,$EC12,CL$49:CL$300)</f>
        <v>2589.30679</v>
      </c>
      <c r="CM12" s="188" t="n">
        <f aca="false">SUMIF($EC$49:$EC$300,$EC12,CM$49:CM$300)</f>
        <v>165.83621</v>
      </c>
      <c r="CN12" s="188" t="n">
        <f aca="false">SUMIF($EC$49:$EC$300,$EC12,CN$49:CN$300)</f>
        <v>165.83621</v>
      </c>
      <c r="CO12" s="188" t="n">
        <f aca="false">SUMIF($EC$49:$EC$300,$EC12,CO$49:CO$300)</f>
        <v>0</v>
      </c>
      <c r="CP12" s="188" t="n">
        <f aca="false">SUMIF($EC$49:$EC$300,$EC12,CP$49:CP$300)</f>
        <v>0</v>
      </c>
      <c r="CQ12" s="188" t="n">
        <f aca="false">SUMIF($EC$49:$EC$300,$EC12,CQ$49:CQ$300)</f>
        <v>165.83621</v>
      </c>
      <c r="CR12" s="188" t="n">
        <f aca="false">SUMIF($EC$49:$EC$300,$EC12,CR$49:CR$300)</f>
        <v>165.83621</v>
      </c>
      <c r="CS12" s="188" t="n">
        <f aca="false">SUMIF($EC$49:$EC$300,$EC12,CS$49:CS$300)</f>
        <v>0</v>
      </c>
      <c r="CT12" s="188" t="n">
        <f aca="false">SUMIF($EC$49:$EC$300,$EC12,CT$49:CT$300)</f>
        <v>0</v>
      </c>
      <c r="CU12" s="188" t="n">
        <f aca="false">SUMIF($EC$49:$EC$300,$EC12,CU$49:CU$300)</f>
        <v>165.83621</v>
      </c>
      <c r="CV12" s="188" t="n">
        <f aca="false">SUMIF($EC$49:$EC$300,$EC12,CV$49:CV$300)</f>
        <v>165.83621</v>
      </c>
      <c r="CW12" s="188" t="n">
        <f aca="false">SUMIF($EC$49:$EC$300,$EC12,CW$49:CW$300)</f>
        <v>0</v>
      </c>
      <c r="CX12" s="188" t="n">
        <f aca="false">SUMIF($EC$49:$EC$300,$EC12,CX$49:CX$300)</f>
        <v>0</v>
      </c>
      <c r="CY12" s="188" t="n">
        <f aca="false">SUMIF($EC$49:$EC$300,$EC12,CY$49:CY$300)</f>
        <v>165.83621</v>
      </c>
      <c r="CZ12" s="188" t="n">
        <f aca="false">SUMIF($EC$49:$EC$300,$EC12,CZ$49:CZ$300)</f>
        <v>165.83621</v>
      </c>
      <c r="DA12" s="188" t="n">
        <f aca="false">SUMIF($EC$49:$EC$300,$EC12,DA$49:DA$300)</f>
        <v>0</v>
      </c>
      <c r="DB12" s="188" t="n">
        <f aca="false">SUMIF($EC$49:$EC$300,$EC12,DB$49:DB$300)</f>
        <v>0</v>
      </c>
      <c r="DC12" s="188" t="n">
        <f aca="false">SUMIF($EC$49:$EC$300,$EC12,DC$49:DC$300)</f>
        <v>2589.30679</v>
      </c>
      <c r="DD12" s="188" t="n">
        <f aca="false">SUMIF($EC$49:$EC$300,$EC12,DD$49:DD$300)</f>
        <v>1013.95258</v>
      </c>
      <c r="DE12" s="188" t="n">
        <f aca="false">SUMIF($EC$49:$EC$300,$EC12,DE$49:DE$300)</f>
        <v>1013.95258</v>
      </c>
      <c r="DF12" s="188" t="n">
        <f aca="false">SUMIF($EC$49:$EC$300,$EC12,DF$49:DF$300)</f>
        <v>0</v>
      </c>
      <c r="DG12" s="188" t="n">
        <f aca="false">SUMIF($EC$49:$EC$300,$EC12,DG$49:DG$300)</f>
        <v>0</v>
      </c>
      <c r="DH12" s="188" t="n">
        <f aca="false">SUMIF($EC$49:$EC$300,$EC12,DH$49:DH$300)</f>
        <v>165.83621</v>
      </c>
      <c r="DI12" s="188" t="n">
        <f aca="false">SUMIF($EC$49:$EC$300,$EC12,DI$49:DI$300)</f>
        <v>165.83621</v>
      </c>
      <c r="DJ12" s="188" t="n">
        <f aca="false">SUMIF($EC$49:$EC$300,$EC12,DJ$49:DJ$300)</f>
        <v>0</v>
      </c>
      <c r="DK12" s="188" t="n">
        <f aca="false">SUMIF($EC$49:$EC$300,$EC12,DK$49:DK$300)</f>
        <v>0</v>
      </c>
      <c r="DL12" s="188" t="n">
        <f aca="false">SUMIF($EC$49:$EC$300,$EC12,DL$49:DL$300)</f>
        <v>165.83621</v>
      </c>
      <c r="DM12" s="188" t="n">
        <f aca="false">SUMIF($EC$49:$EC$300,$EC12,DM$49:DM$300)</f>
        <v>165.83621</v>
      </c>
      <c r="DN12" s="188" t="n">
        <f aca="false">SUMIF($EC$49:$EC$300,$EC12,DN$49:DN$300)</f>
        <v>0</v>
      </c>
      <c r="DO12" s="188" t="n">
        <f aca="false">SUMIF($EC$49:$EC$300,$EC12,DO$49:DO$300)</f>
        <v>0</v>
      </c>
      <c r="DP12" s="188" t="n">
        <f aca="false">SUMIF($EC$49:$EC$300,$EC12,DP$49:DP$300)</f>
        <v>1013.95258</v>
      </c>
      <c r="DQ12" s="188" t="n">
        <f aca="false">SUMIF($EC$49:$EC$300,$EC12,DQ$49:DQ$300)</f>
        <v>1013.95258</v>
      </c>
      <c r="DR12" s="188" t="n">
        <f aca="false">SUMIF($EC$49:$EC$300,$EC12,DR$49:DR$300)</f>
        <v>0</v>
      </c>
      <c r="DS12" s="188" t="n">
        <f aca="false">SUMIF($EC$49:$EC$300,$EC12,DS$49:DS$300)</f>
        <v>0</v>
      </c>
      <c r="DT12" s="188" t="n">
        <f aca="false">SUMIF($EC$49:$EC$300,$EC12,DT$49:DT$300)</f>
        <v>1741.19042</v>
      </c>
      <c r="DU12" s="188" t="n">
        <f aca="false">SUMIF($EC$49:$EC$300,$EC12,DU$49:DU$300)</f>
        <v>-2002.39742</v>
      </c>
      <c r="DV12" s="189" t="n">
        <f aca="false">IF(BJ12 = 0, 0,BJ12/AY12*100)</f>
        <v>0</v>
      </c>
      <c r="DW12" s="138"/>
      <c r="DX12" s="138"/>
      <c r="EC12" s="190" t="str">
        <f aca="false">AN12 &amp; "0"</f>
        <v>Прибыль направляемая на инвестиции0</v>
      </c>
      <c r="ED12" s="191"/>
      <c r="EG12" s="190"/>
    </row>
    <row r="13" customFormat="false" ht="11.25" hidden="false" customHeight="false" outlineLevel="0" collapsed="false">
      <c r="C13" s="145"/>
      <c r="D13" s="18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71"/>
      <c r="AM13" s="185" t="s">
        <v>222</v>
      </c>
      <c r="AN13" s="186" t="s">
        <v>223</v>
      </c>
      <c r="AO13" s="187"/>
      <c r="AP13" s="187"/>
      <c r="AQ13" s="187"/>
      <c r="AR13" s="187"/>
      <c r="AS13" s="187"/>
      <c r="AT13" s="187"/>
      <c r="AU13" s="187"/>
      <c r="AV13" s="187"/>
      <c r="AW13" s="188" t="n">
        <f aca="false">SUMIF($EC$49:$EC$300,$EC13,AW$49:AW$300)</f>
        <v>84516.32083</v>
      </c>
      <c r="AX13" s="188" t="n">
        <f aca="false">SUMIF($EC$49:$EC$300,$EC13,AX$49:AX$300)</f>
        <v>31437.1186866667</v>
      </c>
      <c r="AY13" s="188" t="n">
        <f aca="false">SUMIF($EC$49:$EC$300,$EC13,AY$49:AY$300)</f>
        <v>16668.39146</v>
      </c>
      <c r="AZ13" s="188" t="n">
        <f aca="false">SUMIF($EC$49:$EC$300,$EC13,AZ$49:AZ$300)</f>
        <v>2076.45</v>
      </c>
      <c r="BA13" s="188" t="n">
        <f aca="false">SUMIF($EC$49:$EC$300,$EC13,BA$49:BA$300)</f>
        <v>9415.37038</v>
      </c>
      <c r="BB13" s="188" t="n">
        <f aca="false">SUMIF($EC$49:$EC$300,$EC13,BB$49:BB$300)</f>
        <v>11518.97038</v>
      </c>
      <c r="BC13" s="188" t="n">
        <f aca="false">SUMIF($EC$49:$EC$300,$EC13,BC$49:BC$300)</f>
        <v>32351.46755</v>
      </c>
      <c r="BD13" s="188" t="n">
        <f aca="false">SUMIF($EC$49:$EC$300,$EC13,BD$49:BD$300)</f>
        <v>20727.7345933333</v>
      </c>
      <c r="BE13" s="188" t="n">
        <f aca="false">SUMIF($EC$49:$EC$300,$EC13,BE$49:BE$300)</f>
        <v>2076.45</v>
      </c>
      <c r="BF13" s="188" t="n">
        <f aca="false">SUMIF($EC$49:$EC$300,$EC13,BF$49:BF$300)</f>
        <v>0</v>
      </c>
      <c r="BG13" s="188" t="n">
        <f aca="false">SUMIF($EC$49:$EC$300,$EC13,BG$49:BG$300)</f>
        <v>2076.45</v>
      </c>
      <c r="BH13" s="188" t="n">
        <f aca="false">SUMIF($EC$49:$EC$300,$EC13,BH$49:BH$300)</f>
        <v>0</v>
      </c>
      <c r="BI13" s="188" t="n">
        <f aca="false">SUMIF($EC$49:$EC$300,$EC13,BI$49:BI$300)</f>
        <v>0</v>
      </c>
      <c r="BJ13" s="188" t="n">
        <f aca="false">SUMIF($EC$49:$EC$300,$EC13,BJ$49:BJ$300)</f>
        <v>0</v>
      </c>
      <c r="BK13" s="188" t="n">
        <f aca="false">SUMIF($EC$49:$EC$300,$EC13,BK$49:BK$300)</f>
        <v>0</v>
      </c>
      <c r="BL13" s="188" t="n">
        <f aca="false">SUMIF($EC$49:$EC$300,$EC13,BL$49:BL$300)</f>
        <v>0</v>
      </c>
      <c r="BM13" s="188" t="n">
        <f aca="false">SUMIF($EC$49:$EC$300,$EC13,BM$49:BM$300)</f>
        <v>550</v>
      </c>
      <c r="BN13" s="188" t="n">
        <f aca="false">SUMIF($EC$49:$EC$300,$EC13,BN$49:BN$300)</f>
        <v>0</v>
      </c>
      <c r="BO13" s="188" t="n">
        <f aca="false">SUMIF($EC$49:$EC$300,$EC13,BO$49:BO$300)</f>
        <v>550</v>
      </c>
      <c r="BP13" s="188" t="n">
        <f aca="false">SUMIF($EC$49:$EC$300,$EC13,BP$49:BP$300)</f>
        <v>0</v>
      </c>
      <c r="BQ13" s="188" t="n">
        <f aca="false">SUMIF($EC$49:$EC$300,$EC13,BQ$49:BQ$300)</f>
        <v>2076.45</v>
      </c>
      <c r="BR13" s="188" t="n">
        <f aca="false">SUMIF($EC$49:$EC$300,$EC13,BR$49:BR$300)</f>
        <v>0</v>
      </c>
      <c r="BS13" s="188" t="n">
        <f aca="false">SUMIF($EC$49:$EC$300,$EC13,BS$49:BS$300)</f>
        <v>2076.45</v>
      </c>
      <c r="BT13" s="188" t="n">
        <f aca="false">SUMIF($EC$49:$EC$300,$EC13,BT$49:BT$300)</f>
        <v>0</v>
      </c>
      <c r="BU13" s="188" t="n">
        <f aca="false">SUMIF($EC$49:$EC$300,$EC13,BU$49:BU$300)</f>
        <v>51002.7521433333</v>
      </c>
      <c r="BV13" s="188" t="n">
        <f aca="false">SUMIF($EC$49:$EC$300,$EC13,BV$49:BV$300)</f>
        <v>9415.37038</v>
      </c>
      <c r="BW13" s="188" t="n">
        <f aca="false">SUMIF($EC$49:$EC$300,$EC13,BW$49:BW$300)</f>
        <v>2267.3608</v>
      </c>
      <c r="BX13" s="188" t="n">
        <f aca="false">SUMIF($EC$49:$EC$300,$EC13,BX$49:BX$300)</f>
        <v>7148.00958</v>
      </c>
      <c r="BY13" s="188" t="n">
        <f aca="false">SUMIF($EC$49:$EC$300,$EC13,BY$49:BY$300)</f>
        <v>0</v>
      </c>
      <c r="BZ13" s="188" t="n">
        <f aca="false">SUMIF($EC$49:$EC$300,$EC13,BZ$49:BZ$300)</f>
        <v>4606.4118</v>
      </c>
      <c r="CA13" s="188" t="n">
        <f aca="false">SUMIF($EC$49:$EC$300,$EC13,CA$49:CA$300)</f>
        <v>296.0118</v>
      </c>
      <c r="CB13" s="188" t="n">
        <f aca="false">SUMIF($EC$49:$EC$300,$EC13,CB$49:CB$300)</f>
        <v>4310.4</v>
      </c>
      <c r="CC13" s="188" t="n">
        <f aca="false">SUMIF($EC$49:$EC$300,$EC13,CC$49:CC$300)</f>
        <v>0</v>
      </c>
      <c r="CD13" s="188" t="n">
        <f aca="false">SUMIF($EC$49:$EC$300,$EC13,CD$49:CD$300)</f>
        <v>4606.4118</v>
      </c>
      <c r="CE13" s="188" t="n">
        <f aca="false">SUMIF($EC$49:$EC$300,$EC13,CE$49:CE$300)</f>
        <v>296.0118</v>
      </c>
      <c r="CF13" s="188" t="n">
        <f aca="false">SUMIF($EC$49:$EC$300,$EC13,CF$49:CF$300)</f>
        <v>4310.4</v>
      </c>
      <c r="CG13" s="188" t="n">
        <f aca="false">SUMIF($EC$49:$EC$300,$EC13,CG$49:CG$300)</f>
        <v>0</v>
      </c>
      <c r="CH13" s="188" t="n">
        <f aca="false">SUMIF($EC$49:$EC$300,$EC13,CH$49:CH$300)</f>
        <v>9415.37038</v>
      </c>
      <c r="CI13" s="188" t="n">
        <f aca="false">SUMIF($EC$49:$EC$300,$EC13,CI$49:CI$300)</f>
        <v>2267.3608</v>
      </c>
      <c r="CJ13" s="188" t="n">
        <f aca="false">SUMIF($EC$49:$EC$300,$EC13,CJ$49:CJ$300)</f>
        <v>7148.00958</v>
      </c>
      <c r="CK13" s="188" t="n">
        <f aca="false">SUMIF($EC$49:$EC$300,$EC13,CK$49:CK$300)</f>
        <v>0</v>
      </c>
      <c r="CL13" s="188" t="n">
        <f aca="false">SUMIF($EC$49:$EC$300,$EC13,CL$49:CL$300)</f>
        <v>43663.8317633333</v>
      </c>
      <c r="CM13" s="188" t="n">
        <f aca="false">SUMIF($EC$49:$EC$300,$EC13,CM$49:CM$300)</f>
        <v>11518.97038</v>
      </c>
      <c r="CN13" s="188" t="n">
        <f aca="false">SUMIF($EC$49:$EC$300,$EC13,CN$49:CN$300)</f>
        <v>2267.3608</v>
      </c>
      <c r="CO13" s="188" t="n">
        <f aca="false">SUMIF($EC$49:$EC$300,$EC13,CO$49:CO$300)</f>
        <v>9251.60958</v>
      </c>
      <c r="CP13" s="188" t="n">
        <f aca="false">SUMIF($EC$49:$EC$300,$EC13,CP$49:CP$300)</f>
        <v>0</v>
      </c>
      <c r="CQ13" s="188" t="n">
        <f aca="false">SUMIF($EC$49:$EC$300,$EC13,CQ$49:CQ$300)</f>
        <v>9415.37038</v>
      </c>
      <c r="CR13" s="188" t="n">
        <f aca="false">SUMIF($EC$49:$EC$300,$EC13,CR$49:CR$300)</f>
        <v>2267.3608</v>
      </c>
      <c r="CS13" s="188" t="n">
        <f aca="false">SUMIF($EC$49:$EC$300,$EC13,CS$49:CS$300)</f>
        <v>7148.00958</v>
      </c>
      <c r="CT13" s="188" t="n">
        <f aca="false">SUMIF($EC$49:$EC$300,$EC13,CT$49:CT$300)</f>
        <v>0</v>
      </c>
      <c r="CU13" s="188" t="n">
        <f aca="false">SUMIF($EC$49:$EC$300,$EC13,CU$49:CU$300)</f>
        <v>10918.97038</v>
      </c>
      <c r="CV13" s="188" t="n">
        <f aca="false">SUMIF($EC$49:$EC$300,$EC13,CV$49:CV$300)</f>
        <v>2267.3608</v>
      </c>
      <c r="CW13" s="188" t="n">
        <f aca="false">SUMIF($EC$49:$EC$300,$EC13,CW$49:CW$300)</f>
        <v>8651.60958</v>
      </c>
      <c r="CX13" s="188" t="n">
        <f aca="false">SUMIF($EC$49:$EC$300,$EC13,CX$49:CX$300)</f>
        <v>0</v>
      </c>
      <c r="CY13" s="188" t="n">
        <f aca="false">SUMIF($EC$49:$EC$300,$EC13,CY$49:CY$300)</f>
        <v>11518.97038</v>
      </c>
      <c r="CZ13" s="188" t="n">
        <f aca="false">SUMIF($EC$49:$EC$300,$EC13,CZ$49:CZ$300)</f>
        <v>2267.3608</v>
      </c>
      <c r="DA13" s="188" t="n">
        <f aca="false">SUMIF($EC$49:$EC$300,$EC13,DA$49:DA$300)</f>
        <v>9251.60958</v>
      </c>
      <c r="DB13" s="188" t="n">
        <f aca="false">SUMIF($EC$49:$EC$300,$EC13,DB$49:DB$300)</f>
        <v>0</v>
      </c>
      <c r="DC13" s="188" t="n">
        <f aca="false">SUMIF($EC$49:$EC$300,$EC13,DC$49:DC$300)</f>
        <v>41560.2317633333</v>
      </c>
      <c r="DD13" s="188" t="n">
        <f aca="false">SUMIF($EC$49:$EC$300,$EC13,DD$49:DD$300)</f>
        <v>32351.46755</v>
      </c>
      <c r="DE13" s="188" t="n">
        <f aca="false">SUMIF($EC$49:$EC$300,$EC13,DE$49:DE$300)</f>
        <v>15796.58415</v>
      </c>
      <c r="DF13" s="188" t="n">
        <f aca="false">SUMIF($EC$49:$EC$300,$EC13,DF$49:DF$300)</f>
        <v>14986.4444</v>
      </c>
      <c r="DG13" s="188" t="n">
        <f aca="false">SUMIF($EC$49:$EC$300,$EC13,DG$49:DG$300)</f>
        <v>1568.439</v>
      </c>
      <c r="DH13" s="188" t="n">
        <f aca="false">SUMIF($EC$49:$EC$300,$EC13,DH$49:DH$300)</f>
        <v>12436.32238</v>
      </c>
      <c r="DI13" s="188" t="n">
        <f aca="false">SUMIF($EC$49:$EC$300,$EC13,DI$49:DI$300)</f>
        <v>2490.70733</v>
      </c>
      <c r="DJ13" s="188" t="n">
        <f aca="false">SUMIF($EC$49:$EC$300,$EC13,DJ$49:DJ$300)</f>
        <v>9945.61505</v>
      </c>
      <c r="DK13" s="188" t="n">
        <f aca="false">SUMIF($EC$49:$EC$300,$EC13,DK$49:DK$300)</f>
        <v>0</v>
      </c>
      <c r="DL13" s="188" t="n">
        <f aca="false">SUMIF($EC$49:$EC$300,$EC13,DL$49:DL$300)</f>
        <v>13036.32238</v>
      </c>
      <c r="DM13" s="188" t="n">
        <f aca="false">SUMIF($EC$49:$EC$300,$EC13,DM$49:DM$300)</f>
        <v>2490.70733</v>
      </c>
      <c r="DN13" s="188" t="n">
        <f aca="false">SUMIF($EC$49:$EC$300,$EC13,DN$49:DN$300)</f>
        <v>10545.61505</v>
      </c>
      <c r="DO13" s="188" t="n">
        <f aca="false">SUMIF($EC$49:$EC$300,$EC13,DO$49:DO$300)</f>
        <v>0</v>
      </c>
      <c r="DP13" s="188" t="n">
        <f aca="false">SUMIF($EC$49:$EC$300,$EC13,DP$49:DP$300)</f>
        <v>32351.46755</v>
      </c>
      <c r="DQ13" s="188" t="n">
        <f aca="false">SUMIF($EC$49:$EC$300,$EC13,DQ$49:DQ$300)</f>
        <v>15796.58415</v>
      </c>
      <c r="DR13" s="188" t="n">
        <f aca="false">SUMIF($EC$49:$EC$300,$EC13,DR$49:DR$300)</f>
        <v>14986.4444</v>
      </c>
      <c r="DS13" s="188" t="n">
        <f aca="false">SUMIF($EC$49:$EC$300,$EC13,DS$49:DS$300)</f>
        <v>1568.439</v>
      </c>
      <c r="DT13" s="188" t="n">
        <f aca="false">SUMIF($EC$49:$EC$300,$EC13,DT$49:DT$300)</f>
        <v>20727.7345933333</v>
      </c>
      <c r="DU13" s="188" t="n">
        <f aca="false">SUMIF($EC$49:$EC$300,$EC13,DU$49:DU$300)</f>
        <v>15683.07609</v>
      </c>
      <c r="DV13" s="189" t="n">
        <f aca="false">IF(BJ13 = 0, 0,BJ13/AY13*100)</f>
        <v>0</v>
      </c>
      <c r="DW13" s="138"/>
      <c r="DX13" s="138"/>
      <c r="EC13" s="190" t="str">
        <f aca="false">AN13 &amp; "0"</f>
        <v>Амортизационные отчисления0</v>
      </c>
      <c r="ED13" s="191"/>
      <c r="EG13" s="190"/>
    </row>
    <row r="14" customFormat="false" ht="11.25" hidden="false" customHeight="false" outlineLevel="0" collapsed="false">
      <c r="C14" s="145"/>
      <c r="D14" s="18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71"/>
      <c r="AM14" s="185" t="s">
        <v>224</v>
      </c>
      <c r="AN14" s="186" t="s">
        <v>225</v>
      </c>
      <c r="AO14" s="187"/>
      <c r="AP14" s="187"/>
      <c r="AQ14" s="187"/>
      <c r="AR14" s="187"/>
      <c r="AS14" s="187"/>
      <c r="AT14" s="187"/>
      <c r="AU14" s="187"/>
      <c r="AV14" s="187"/>
      <c r="AW14" s="188" t="n">
        <f aca="false">SUMIF($EC$49:$EC$300,$EC14,AW$49:AW$300)</f>
        <v>1809.862</v>
      </c>
      <c r="AX14" s="188" t="n">
        <f aca="false">SUMIF($EC$49:$EC$300,$EC14,AX$49:AX$300)</f>
        <v>0</v>
      </c>
      <c r="AY14" s="188" t="n">
        <f aca="false">SUMIF($EC$49:$EC$300,$EC14,AY$49:AY$300)</f>
        <v>0</v>
      </c>
      <c r="AZ14" s="188" t="n">
        <f aca="false">SUMIF($EC$49:$EC$300,$EC14,AZ$49:AZ$300)</f>
        <v>0</v>
      </c>
      <c r="BA14" s="188" t="n">
        <f aca="false">SUMIF($EC$49:$EC$300,$EC14,BA$49:BA$300)</f>
        <v>0</v>
      </c>
      <c r="BB14" s="188" t="n">
        <f aca="false">SUMIF($EC$49:$EC$300,$EC14,BB$49:BB$300)</f>
        <v>0</v>
      </c>
      <c r="BC14" s="188" t="n">
        <f aca="false">SUMIF($EC$49:$EC$300,$EC14,BC$49:BC$300)</f>
        <v>0</v>
      </c>
      <c r="BD14" s="188" t="n">
        <f aca="false">SUMIF($EC$49:$EC$300,$EC14,BD$49:BD$300)</f>
        <v>1809.862</v>
      </c>
      <c r="BE14" s="188" t="n">
        <f aca="false">SUMIF($EC$49:$EC$300,$EC14,BE$49:BE$300)</f>
        <v>0</v>
      </c>
      <c r="BF14" s="188" t="n">
        <f aca="false">SUMIF($EC$49:$EC$300,$EC14,BF$49:BF$300)</f>
        <v>0</v>
      </c>
      <c r="BG14" s="188" t="n">
        <f aca="false">SUMIF($EC$49:$EC$300,$EC14,BG$49:BG$300)</f>
        <v>0</v>
      </c>
      <c r="BH14" s="188" t="n">
        <f aca="false">SUMIF($EC$49:$EC$300,$EC14,BH$49:BH$300)</f>
        <v>0</v>
      </c>
      <c r="BI14" s="188" t="n">
        <f aca="false">SUMIF($EC$49:$EC$300,$EC14,BI$49:BI$300)</f>
        <v>0</v>
      </c>
      <c r="BJ14" s="188" t="n">
        <f aca="false">SUMIF($EC$49:$EC$300,$EC14,BJ$49:BJ$300)</f>
        <v>0</v>
      </c>
      <c r="BK14" s="188" t="n">
        <f aca="false">SUMIF($EC$49:$EC$300,$EC14,BK$49:BK$300)</f>
        <v>0</v>
      </c>
      <c r="BL14" s="188" t="n">
        <f aca="false">SUMIF($EC$49:$EC$300,$EC14,BL$49:BL$300)</f>
        <v>0</v>
      </c>
      <c r="BM14" s="188" t="n">
        <f aca="false">SUMIF($EC$49:$EC$300,$EC14,BM$49:BM$300)</f>
        <v>0</v>
      </c>
      <c r="BN14" s="188" t="n">
        <f aca="false">SUMIF($EC$49:$EC$300,$EC14,BN$49:BN$300)</f>
        <v>0</v>
      </c>
      <c r="BO14" s="188" t="n">
        <f aca="false">SUMIF($EC$49:$EC$300,$EC14,BO$49:BO$300)</f>
        <v>0</v>
      </c>
      <c r="BP14" s="188" t="n">
        <f aca="false">SUMIF($EC$49:$EC$300,$EC14,BP$49:BP$300)</f>
        <v>0</v>
      </c>
      <c r="BQ14" s="188" t="n">
        <f aca="false">SUMIF($EC$49:$EC$300,$EC14,BQ$49:BQ$300)</f>
        <v>0</v>
      </c>
      <c r="BR14" s="188" t="n">
        <f aca="false">SUMIF($EC$49:$EC$300,$EC14,BR$49:BR$300)</f>
        <v>0</v>
      </c>
      <c r="BS14" s="188" t="n">
        <f aca="false">SUMIF($EC$49:$EC$300,$EC14,BS$49:BS$300)</f>
        <v>0</v>
      </c>
      <c r="BT14" s="188" t="n">
        <f aca="false">SUMIF($EC$49:$EC$300,$EC14,BT$49:BT$300)</f>
        <v>0</v>
      </c>
      <c r="BU14" s="188" t="n">
        <f aca="false">SUMIF($EC$49:$EC$300,$EC14,BU$49:BU$300)</f>
        <v>1809.862</v>
      </c>
      <c r="BV14" s="188" t="n">
        <f aca="false">SUMIF($EC$49:$EC$300,$EC14,BV$49:BV$300)</f>
        <v>0</v>
      </c>
      <c r="BW14" s="188" t="n">
        <f aca="false">SUMIF($EC$49:$EC$300,$EC14,BW$49:BW$300)</f>
        <v>0</v>
      </c>
      <c r="BX14" s="188" t="n">
        <f aca="false">SUMIF($EC$49:$EC$300,$EC14,BX$49:BX$300)</f>
        <v>0</v>
      </c>
      <c r="BY14" s="188" t="n">
        <f aca="false">SUMIF($EC$49:$EC$300,$EC14,BY$49:BY$300)</f>
        <v>0</v>
      </c>
      <c r="BZ14" s="188" t="n">
        <f aca="false">SUMIF($EC$49:$EC$300,$EC14,BZ$49:BZ$300)</f>
        <v>0</v>
      </c>
      <c r="CA14" s="188" t="n">
        <f aca="false">SUMIF($EC$49:$EC$300,$EC14,CA$49:CA$300)</f>
        <v>0</v>
      </c>
      <c r="CB14" s="188" t="n">
        <f aca="false">SUMIF($EC$49:$EC$300,$EC14,CB$49:CB$300)</f>
        <v>0</v>
      </c>
      <c r="CC14" s="188" t="n">
        <f aca="false">SUMIF($EC$49:$EC$300,$EC14,CC$49:CC$300)</f>
        <v>0</v>
      </c>
      <c r="CD14" s="188" t="n">
        <f aca="false">SUMIF($EC$49:$EC$300,$EC14,CD$49:CD$300)</f>
        <v>0</v>
      </c>
      <c r="CE14" s="188" t="n">
        <f aca="false">SUMIF($EC$49:$EC$300,$EC14,CE$49:CE$300)</f>
        <v>0</v>
      </c>
      <c r="CF14" s="188" t="n">
        <f aca="false">SUMIF($EC$49:$EC$300,$EC14,CF$49:CF$300)</f>
        <v>0</v>
      </c>
      <c r="CG14" s="188" t="n">
        <f aca="false">SUMIF($EC$49:$EC$300,$EC14,CG$49:CG$300)</f>
        <v>0</v>
      </c>
      <c r="CH14" s="188" t="n">
        <f aca="false">SUMIF($EC$49:$EC$300,$EC14,CH$49:CH$300)</f>
        <v>0</v>
      </c>
      <c r="CI14" s="188" t="n">
        <f aca="false">SUMIF($EC$49:$EC$300,$EC14,CI$49:CI$300)</f>
        <v>0</v>
      </c>
      <c r="CJ14" s="188" t="n">
        <f aca="false">SUMIF($EC$49:$EC$300,$EC14,CJ$49:CJ$300)</f>
        <v>0</v>
      </c>
      <c r="CK14" s="188" t="n">
        <f aca="false">SUMIF($EC$49:$EC$300,$EC14,CK$49:CK$300)</f>
        <v>0</v>
      </c>
      <c r="CL14" s="188" t="n">
        <f aca="false">SUMIF($EC$49:$EC$300,$EC14,CL$49:CL$300)</f>
        <v>1809.862</v>
      </c>
      <c r="CM14" s="188" t="n">
        <f aca="false">SUMIF($EC$49:$EC$300,$EC14,CM$49:CM$300)</f>
        <v>0</v>
      </c>
      <c r="CN14" s="188" t="n">
        <f aca="false">SUMIF($EC$49:$EC$300,$EC14,CN$49:CN$300)</f>
        <v>0</v>
      </c>
      <c r="CO14" s="188" t="n">
        <f aca="false">SUMIF($EC$49:$EC$300,$EC14,CO$49:CO$300)</f>
        <v>0</v>
      </c>
      <c r="CP14" s="188" t="n">
        <f aca="false">SUMIF($EC$49:$EC$300,$EC14,CP$49:CP$300)</f>
        <v>0</v>
      </c>
      <c r="CQ14" s="188" t="n">
        <f aca="false">SUMIF($EC$49:$EC$300,$EC14,CQ$49:CQ$300)</f>
        <v>0</v>
      </c>
      <c r="CR14" s="188" t="n">
        <f aca="false">SUMIF($EC$49:$EC$300,$EC14,CR$49:CR$300)</f>
        <v>0</v>
      </c>
      <c r="CS14" s="188" t="n">
        <f aca="false">SUMIF($EC$49:$EC$300,$EC14,CS$49:CS$300)</f>
        <v>0</v>
      </c>
      <c r="CT14" s="188" t="n">
        <f aca="false">SUMIF($EC$49:$EC$300,$EC14,CT$49:CT$300)</f>
        <v>0</v>
      </c>
      <c r="CU14" s="188" t="n">
        <f aca="false">SUMIF($EC$49:$EC$300,$EC14,CU$49:CU$300)</f>
        <v>0</v>
      </c>
      <c r="CV14" s="188" t="n">
        <f aca="false">SUMIF($EC$49:$EC$300,$EC14,CV$49:CV$300)</f>
        <v>0</v>
      </c>
      <c r="CW14" s="188" t="n">
        <f aca="false">SUMIF($EC$49:$EC$300,$EC14,CW$49:CW$300)</f>
        <v>0</v>
      </c>
      <c r="CX14" s="188" t="n">
        <f aca="false">SUMIF($EC$49:$EC$300,$EC14,CX$49:CX$300)</f>
        <v>0</v>
      </c>
      <c r="CY14" s="188" t="n">
        <f aca="false">SUMIF($EC$49:$EC$300,$EC14,CY$49:CY$300)</f>
        <v>0</v>
      </c>
      <c r="CZ14" s="188" t="n">
        <f aca="false">SUMIF($EC$49:$EC$300,$EC14,CZ$49:CZ$300)</f>
        <v>0</v>
      </c>
      <c r="DA14" s="188" t="n">
        <f aca="false">SUMIF($EC$49:$EC$300,$EC14,DA$49:DA$300)</f>
        <v>0</v>
      </c>
      <c r="DB14" s="188" t="n">
        <f aca="false">SUMIF($EC$49:$EC$300,$EC14,DB$49:DB$300)</f>
        <v>0</v>
      </c>
      <c r="DC14" s="188" t="n">
        <f aca="false">SUMIF($EC$49:$EC$300,$EC14,DC$49:DC$300)</f>
        <v>1809.862</v>
      </c>
      <c r="DD14" s="188" t="n">
        <f aca="false">SUMIF($EC$49:$EC$300,$EC14,DD$49:DD$300)</f>
        <v>0</v>
      </c>
      <c r="DE14" s="188" t="n">
        <f aca="false">SUMIF($EC$49:$EC$300,$EC14,DE$49:DE$300)</f>
        <v>0</v>
      </c>
      <c r="DF14" s="188" t="n">
        <f aca="false">SUMIF($EC$49:$EC$300,$EC14,DF$49:DF$300)</f>
        <v>0</v>
      </c>
      <c r="DG14" s="188" t="n">
        <f aca="false">SUMIF($EC$49:$EC$300,$EC14,DG$49:DG$300)</f>
        <v>0</v>
      </c>
      <c r="DH14" s="188" t="n">
        <f aca="false">SUMIF($EC$49:$EC$300,$EC14,DH$49:DH$300)</f>
        <v>0</v>
      </c>
      <c r="DI14" s="188" t="n">
        <f aca="false">SUMIF($EC$49:$EC$300,$EC14,DI$49:DI$300)</f>
        <v>0</v>
      </c>
      <c r="DJ14" s="188" t="n">
        <f aca="false">SUMIF($EC$49:$EC$300,$EC14,DJ$49:DJ$300)</f>
        <v>0</v>
      </c>
      <c r="DK14" s="188" t="n">
        <f aca="false">SUMIF($EC$49:$EC$300,$EC14,DK$49:DK$300)</f>
        <v>0</v>
      </c>
      <c r="DL14" s="188" t="n">
        <f aca="false">SUMIF($EC$49:$EC$300,$EC14,DL$49:DL$300)</f>
        <v>0</v>
      </c>
      <c r="DM14" s="188" t="n">
        <f aca="false">SUMIF($EC$49:$EC$300,$EC14,DM$49:DM$300)</f>
        <v>0</v>
      </c>
      <c r="DN14" s="188" t="n">
        <f aca="false">SUMIF($EC$49:$EC$300,$EC14,DN$49:DN$300)</f>
        <v>0</v>
      </c>
      <c r="DO14" s="188" t="n">
        <f aca="false">SUMIF($EC$49:$EC$300,$EC14,DO$49:DO$300)</f>
        <v>0</v>
      </c>
      <c r="DP14" s="188" t="n">
        <f aca="false">SUMIF($EC$49:$EC$300,$EC14,DP$49:DP$300)</f>
        <v>0</v>
      </c>
      <c r="DQ14" s="188" t="n">
        <f aca="false">SUMIF($EC$49:$EC$300,$EC14,DQ$49:DQ$300)</f>
        <v>0</v>
      </c>
      <c r="DR14" s="188" t="n">
        <f aca="false">SUMIF($EC$49:$EC$300,$EC14,DR$49:DR$300)</f>
        <v>0</v>
      </c>
      <c r="DS14" s="188" t="n">
        <f aca="false">SUMIF($EC$49:$EC$300,$EC14,DS$49:DS$300)</f>
        <v>0</v>
      </c>
      <c r="DT14" s="188" t="n">
        <f aca="false">SUMIF($EC$49:$EC$300,$EC14,DT$49:DT$300)</f>
        <v>1809.862</v>
      </c>
      <c r="DU14" s="188" t="n">
        <f aca="false">SUMIF($EC$49:$EC$300,$EC14,DU$49:DU$300)</f>
        <v>0</v>
      </c>
      <c r="DV14" s="189" t="n">
        <f aca="false">IF(BJ14 = 0, 0,BJ14/AY14*100)</f>
        <v>0</v>
      </c>
      <c r="DW14" s="138"/>
      <c r="DX14" s="138"/>
      <c r="EC14" s="190" t="str">
        <f aca="false">AN14 &amp; "0"</f>
        <v>Прочие собственные средства0</v>
      </c>
      <c r="ED14" s="191"/>
      <c r="EG14" s="190"/>
    </row>
    <row r="15" customFormat="false" ht="11.25" hidden="false" customHeight="true" outlineLevel="0" collapsed="false">
      <c r="C15" s="145"/>
      <c r="D15" s="18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71"/>
      <c r="AM15" s="185" t="s">
        <v>226</v>
      </c>
      <c r="AN15" s="186" t="s">
        <v>227</v>
      </c>
      <c r="AO15" s="187"/>
      <c r="AP15" s="187"/>
      <c r="AQ15" s="187"/>
      <c r="AR15" s="187"/>
      <c r="AS15" s="187"/>
      <c r="AT15" s="187"/>
      <c r="AU15" s="187"/>
      <c r="AV15" s="187"/>
      <c r="AW15" s="188" t="n">
        <f aca="false">SUMIF($EC$49:$EC$300,$EC15,AW$49:AW$300)</f>
        <v>0</v>
      </c>
      <c r="AX15" s="188" t="n">
        <f aca="false">SUMIF($EC$49:$EC$300,$EC15,AX$49:AX$300)</f>
        <v>0</v>
      </c>
      <c r="AY15" s="188" t="n">
        <f aca="false">SUMIF($EC$49:$EC$300,$EC15,AY$49:AY$300)</f>
        <v>0</v>
      </c>
      <c r="AZ15" s="188" t="n">
        <f aca="false">SUMIF($EC$49:$EC$300,$EC15,AZ$49:AZ$300)</f>
        <v>0</v>
      </c>
      <c r="BA15" s="188" t="n">
        <f aca="false">SUMIF($EC$49:$EC$300,$EC15,BA$49:BA$300)</f>
        <v>0</v>
      </c>
      <c r="BB15" s="188" t="n">
        <f aca="false">SUMIF($EC$49:$EC$300,$EC15,BB$49:BB$300)</f>
        <v>0</v>
      </c>
      <c r="BC15" s="188" t="n">
        <f aca="false">SUMIF($EC$49:$EC$300,$EC15,BC$49:BC$300)</f>
        <v>0</v>
      </c>
      <c r="BD15" s="188" t="n">
        <f aca="false">SUMIF($EC$49:$EC$300,$EC15,BD$49:BD$300)</f>
        <v>0</v>
      </c>
      <c r="BE15" s="188" t="n">
        <f aca="false">SUMIF($EC$49:$EC$300,$EC15,BE$49:BE$300)</f>
        <v>0</v>
      </c>
      <c r="BF15" s="188" t="n">
        <f aca="false">SUMIF($EC$49:$EC$300,$EC15,BF$49:BF$300)</f>
        <v>0</v>
      </c>
      <c r="BG15" s="188" t="n">
        <f aca="false">SUMIF($EC$49:$EC$300,$EC15,BG$49:BG$300)</f>
        <v>0</v>
      </c>
      <c r="BH15" s="188" t="n">
        <f aca="false">SUMIF($EC$49:$EC$300,$EC15,BH$49:BH$300)</f>
        <v>0</v>
      </c>
      <c r="BI15" s="188" t="n">
        <f aca="false">SUMIF($EC$49:$EC$300,$EC15,BI$49:BI$300)</f>
        <v>0</v>
      </c>
      <c r="BJ15" s="188" t="n">
        <f aca="false">SUMIF($EC$49:$EC$300,$EC15,BJ$49:BJ$300)</f>
        <v>0</v>
      </c>
      <c r="BK15" s="188" t="n">
        <f aca="false">SUMIF($EC$49:$EC$300,$EC15,BK$49:BK$300)</f>
        <v>0</v>
      </c>
      <c r="BL15" s="188" t="n">
        <f aca="false">SUMIF($EC$49:$EC$300,$EC15,BL$49:BL$300)</f>
        <v>0</v>
      </c>
      <c r="BM15" s="188" t="n">
        <f aca="false">SUMIF($EC$49:$EC$300,$EC15,BM$49:BM$300)</f>
        <v>0</v>
      </c>
      <c r="BN15" s="188" t="n">
        <f aca="false">SUMIF($EC$49:$EC$300,$EC15,BN$49:BN$300)</f>
        <v>0</v>
      </c>
      <c r="BO15" s="188" t="n">
        <f aca="false">SUMIF($EC$49:$EC$300,$EC15,BO$49:BO$300)</f>
        <v>0</v>
      </c>
      <c r="BP15" s="188" t="n">
        <f aca="false">SUMIF($EC$49:$EC$300,$EC15,BP$49:BP$300)</f>
        <v>0</v>
      </c>
      <c r="BQ15" s="188" t="n">
        <f aca="false">SUMIF($EC$49:$EC$300,$EC15,BQ$49:BQ$300)</f>
        <v>0</v>
      </c>
      <c r="BR15" s="188" t="n">
        <f aca="false">SUMIF($EC$49:$EC$300,$EC15,BR$49:BR$300)</f>
        <v>0</v>
      </c>
      <c r="BS15" s="188" t="n">
        <f aca="false">SUMIF($EC$49:$EC$300,$EC15,BS$49:BS$300)</f>
        <v>0</v>
      </c>
      <c r="BT15" s="188" t="n">
        <f aca="false">SUMIF($EC$49:$EC$300,$EC15,BT$49:BT$300)</f>
        <v>0</v>
      </c>
      <c r="BU15" s="188" t="n">
        <f aca="false">SUMIF($EC$49:$EC$300,$EC15,BU$49:BU$300)</f>
        <v>0</v>
      </c>
      <c r="BV15" s="188" t="n">
        <f aca="false">SUMIF($EC$49:$EC$300,$EC15,BV$49:BV$300)</f>
        <v>0</v>
      </c>
      <c r="BW15" s="188" t="n">
        <f aca="false">SUMIF($EC$49:$EC$300,$EC15,BW$49:BW$300)</f>
        <v>0</v>
      </c>
      <c r="BX15" s="188" t="n">
        <f aca="false">SUMIF($EC$49:$EC$300,$EC15,BX$49:BX$300)</f>
        <v>0</v>
      </c>
      <c r="BY15" s="188" t="n">
        <f aca="false">SUMIF($EC$49:$EC$300,$EC15,BY$49:BY$300)</f>
        <v>0</v>
      </c>
      <c r="BZ15" s="188" t="n">
        <f aca="false">SUMIF($EC$49:$EC$300,$EC15,BZ$49:BZ$300)</f>
        <v>0</v>
      </c>
      <c r="CA15" s="188" t="n">
        <f aca="false">SUMIF($EC$49:$EC$300,$EC15,CA$49:CA$300)</f>
        <v>0</v>
      </c>
      <c r="CB15" s="188" t="n">
        <f aca="false">SUMIF($EC$49:$EC$300,$EC15,CB$49:CB$300)</f>
        <v>0</v>
      </c>
      <c r="CC15" s="188" t="n">
        <f aca="false">SUMIF($EC$49:$EC$300,$EC15,CC$49:CC$300)</f>
        <v>0</v>
      </c>
      <c r="CD15" s="188" t="n">
        <f aca="false">SUMIF($EC$49:$EC$300,$EC15,CD$49:CD$300)</f>
        <v>0</v>
      </c>
      <c r="CE15" s="188" t="n">
        <f aca="false">SUMIF($EC$49:$EC$300,$EC15,CE$49:CE$300)</f>
        <v>0</v>
      </c>
      <c r="CF15" s="188" t="n">
        <f aca="false">SUMIF($EC$49:$EC$300,$EC15,CF$49:CF$300)</f>
        <v>0</v>
      </c>
      <c r="CG15" s="188" t="n">
        <f aca="false">SUMIF($EC$49:$EC$300,$EC15,CG$49:CG$300)</f>
        <v>0</v>
      </c>
      <c r="CH15" s="188" t="n">
        <f aca="false">SUMIF($EC$49:$EC$300,$EC15,CH$49:CH$300)</f>
        <v>0</v>
      </c>
      <c r="CI15" s="188" t="n">
        <f aca="false">SUMIF($EC$49:$EC$300,$EC15,CI$49:CI$300)</f>
        <v>0</v>
      </c>
      <c r="CJ15" s="188" t="n">
        <f aca="false">SUMIF($EC$49:$EC$300,$EC15,CJ$49:CJ$300)</f>
        <v>0</v>
      </c>
      <c r="CK15" s="188" t="n">
        <f aca="false">SUMIF($EC$49:$EC$300,$EC15,CK$49:CK$300)</f>
        <v>0</v>
      </c>
      <c r="CL15" s="188" t="n">
        <f aca="false">SUMIF($EC$49:$EC$300,$EC15,CL$49:CL$300)</f>
        <v>0</v>
      </c>
      <c r="CM15" s="188" t="n">
        <f aca="false">SUMIF($EC$49:$EC$300,$EC15,CM$49:CM$300)</f>
        <v>0</v>
      </c>
      <c r="CN15" s="188" t="n">
        <f aca="false">SUMIF($EC$49:$EC$300,$EC15,CN$49:CN$300)</f>
        <v>0</v>
      </c>
      <c r="CO15" s="188" t="n">
        <f aca="false">SUMIF($EC$49:$EC$300,$EC15,CO$49:CO$300)</f>
        <v>0</v>
      </c>
      <c r="CP15" s="188" t="n">
        <f aca="false">SUMIF($EC$49:$EC$300,$EC15,CP$49:CP$300)</f>
        <v>0</v>
      </c>
      <c r="CQ15" s="188" t="n">
        <f aca="false">SUMIF($EC$49:$EC$300,$EC15,CQ$49:CQ$300)</f>
        <v>0</v>
      </c>
      <c r="CR15" s="188" t="n">
        <f aca="false">SUMIF($EC$49:$EC$300,$EC15,CR$49:CR$300)</f>
        <v>0</v>
      </c>
      <c r="CS15" s="188" t="n">
        <f aca="false">SUMIF($EC$49:$EC$300,$EC15,CS$49:CS$300)</f>
        <v>0</v>
      </c>
      <c r="CT15" s="188" t="n">
        <f aca="false">SUMIF($EC$49:$EC$300,$EC15,CT$49:CT$300)</f>
        <v>0</v>
      </c>
      <c r="CU15" s="188" t="n">
        <f aca="false">SUMIF($EC$49:$EC$300,$EC15,CU$49:CU$300)</f>
        <v>0</v>
      </c>
      <c r="CV15" s="188" t="n">
        <f aca="false">SUMIF($EC$49:$EC$300,$EC15,CV$49:CV$300)</f>
        <v>0</v>
      </c>
      <c r="CW15" s="188" t="n">
        <f aca="false">SUMIF($EC$49:$EC$300,$EC15,CW$49:CW$300)</f>
        <v>0</v>
      </c>
      <c r="CX15" s="188" t="n">
        <f aca="false">SUMIF($EC$49:$EC$300,$EC15,CX$49:CX$300)</f>
        <v>0</v>
      </c>
      <c r="CY15" s="188" t="n">
        <f aca="false">SUMIF($EC$49:$EC$300,$EC15,CY$49:CY$300)</f>
        <v>0</v>
      </c>
      <c r="CZ15" s="188" t="n">
        <f aca="false">SUMIF($EC$49:$EC$300,$EC15,CZ$49:CZ$300)</f>
        <v>0</v>
      </c>
      <c r="DA15" s="188" t="n">
        <f aca="false">SUMIF($EC$49:$EC$300,$EC15,DA$49:DA$300)</f>
        <v>0</v>
      </c>
      <c r="DB15" s="188" t="n">
        <f aca="false">SUMIF($EC$49:$EC$300,$EC15,DB$49:DB$300)</f>
        <v>0</v>
      </c>
      <c r="DC15" s="188" t="n">
        <f aca="false">SUMIF($EC$49:$EC$300,$EC15,DC$49:DC$300)</f>
        <v>0</v>
      </c>
      <c r="DD15" s="188" t="n">
        <f aca="false">SUMIF($EC$49:$EC$300,$EC15,DD$49:DD$300)</f>
        <v>0</v>
      </c>
      <c r="DE15" s="188" t="n">
        <f aca="false">SUMIF($EC$49:$EC$300,$EC15,DE$49:DE$300)</f>
        <v>0</v>
      </c>
      <c r="DF15" s="188" t="n">
        <f aca="false">SUMIF($EC$49:$EC$300,$EC15,DF$49:DF$300)</f>
        <v>0</v>
      </c>
      <c r="DG15" s="188" t="n">
        <f aca="false">SUMIF($EC$49:$EC$300,$EC15,DG$49:DG$300)</f>
        <v>0</v>
      </c>
      <c r="DH15" s="188" t="n">
        <f aca="false">SUMIF($EC$49:$EC$300,$EC15,DH$49:DH$300)</f>
        <v>0</v>
      </c>
      <c r="DI15" s="188" t="n">
        <f aca="false">SUMIF($EC$49:$EC$300,$EC15,DI$49:DI$300)</f>
        <v>0</v>
      </c>
      <c r="DJ15" s="188" t="n">
        <f aca="false">SUMIF($EC$49:$EC$300,$EC15,DJ$49:DJ$300)</f>
        <v>0</v>
      </c>
      <c r="DK15" s="188" t="n">
        <f aca="false">SUMIF($EC$49:$EC$300,$EC15,DK$49:DK$300)</f>
        <v>0</v>
      </c>
      <c r="DL15" s="188" t="n">
        <f aca="false">SUMIF($EC$49:$EC$300,$EC15,DL$49:DL$300)</f>
        <v>0</v>
      </c>
      <c r="DM15" s="188" t="n">
        <f aca="false">SUMIF($EC$49:$EC$300,$EC15,DM$49:DM$300)</f>
        <v>0</v>
      </c>
      <c r="DN15" s="188" t="n">
        <f aca="false">SUMIF($EC$49:$EC$300,$EC15,DN$49:DN$300)</f>
        <v>0</v>
      </c>
      <c r="DO15" s="188" t="n">
        <f aca="false">SUMIF($EC$49:$EC$300,$EC15,DO$49:DO$300)</f>
        <v>0</v>
      </c>
      <c r="DP15" s="188" t="n">
        <f aca="false">SUMIF($EC$49:$EC$300,$EC15,DP$49:DP$300)</f>
        <v>0</v>
      </c>
      <c r="DQ15" s="188" t="n">
        <f aca="false">SUMIF($EC$49:$EC$300,$EC15,DQ$49:DQ$300)</f>
        <v>0</v>
      </c>
      <c r="DR15" s="188" t="n">
        <f aca="false">SUMIF($EC$49:$EC$300,$EC15,DR$49:DR$300)</f>
        <v>0</v>
      </c>
      <c r="DS15" s="188" t="n">
        <f aca="false">SUMIF($EC$49:$EC$300,$EC15,DS$49:DS$300)</f>
        <v>0</v>
      </c>
      <c r="DT15" s="188" t="n">
        <f aca="false">SUMIF($EC$49:$EC$300,$EC15,DT$49:DT$300)</f>
        <v>0</v>
      </c>
      <c r="DU15" s="188" t="n">
        <f aca="false">SUMIF($EC$49:$EC$300,$EC15,DU$49:DU$300)</f>
        <v>0</v>
      </c>
      <c r="DV15" s="189" t="n">
        <f aca="false">IF(BJ15 = 0, 0,BJ15/AY15*100)</f>
        <v>0</v>
      </c>
      <c r="DW15" s="138"/>
      <c r="DX15" s="138"/>
      <c r="EC15" s="190" t="str">
        <f aca="false">AN15 &amp; "0"</f>
        <v>За счет платы за технологическое присоединение0</v>
      </c>
      <c r="ED15" s="191"/>
      <c r="EG15" s="190"/>
    </row>
    <row r="16" customFormat="false" ht="11.25" hidden="false" customHeight="false" outlineLevel="0" collapsed="false">
      <c r="C16" s="145"/>
      <c r="D16" s="179"/>
      <c r="E16" s="143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3"/>
      <c r="AM16" s="180" t="s">
        <v>228</v>
      </c>
      <c r="AN16" s="173" t="s">
        <v>229</v>
      </c>
      <c r="AO16" s="172"/>
      <c r="AP16" s="172"/>
      <c r="AQ16" s="172"/>
      <c r="AR16" s="172"/>
      <c r="AS16" s="172"/>
      <c r="AT16" s="172"/>
      <c r="AU16" s="172"/>
      <c r="AV16" s="172"/>
      <c r="AW16" s="181" t="n">
        <f aca="false">SUM(AW17:AW19)</f>
        <v>0</v>
      </c>
      <c r="AX16" s="181" t="n">
        <f aca="false">SUM(AX17:AX19)</f>
        <v>0</v>
      </c>
      <c r="AY16" s="181" t="n">
        <f aca="false">SUM(AY17:AY19)</f>
        <v>0</v>
      </c>
      <c r="AZ16" s="181" t="n">
        <f aca="false">SUM(AZ17:AZ19)</f>
        <v>0</v>
      </c>
      <c r="BA16" s="181" t="n">
        <f aca="false">SUM(BA17:BA19)</f>
        <v>0</v>
      </c>
      <c r="BB16" s="181" t="n">
        <f aca="false">SUM(BB17:BB19)</f>
        <v>0</v>
      </c>
      <c r="BC16" s="181" t="n">
        <f aca="false">SUM(BC17:BC19)</f>
        <v>0</v>
      </c>
      <c r="BD16" s="181" t="n">
        <f aca="false">SUM(BD17:BD19)</f>
        <v>0</v>
      </c>
      <c r="BE16" s="181" t="n">
        <f aca="false">SUM(BE17:BE19)</f>
        <v>0</v>
      </c>
      <c r="BF16" s="181" t="n">
        <f aca="false">SUM(BF17:BF19)</f>
        <v>0</v>
      </c>
      <c r="BG16" s="181" t="n">
        <f aca="false">SUM(BG17:BG19)</f>
        <v>0</v>
      </c>
      <c r="BH16" s="181" t="n">
        <f aca="false">SUM(BH17:BH19)</f>
        <v>0</v>
      </c>
      <c r="BI16" s="181" t="n">
        <f aca="false">SUM(BI17:BI19)</f>
        <v>0</v>
      </c>
      <c r="BJ16" s="181" t="n">
        <f aca="false">SUM(BJ17:BJ19)</f>
        <v>0</v>
      </c>
      <c r="BK16" s="181" t="n">
        <f aca="false">SUM(BK17:BK19)</f>
        <v>0</v>
      </c>
      <c r="BL16" s="181" t="n">
        <f aca="false">SUM(BL17:BL19)</f>
        <v>0</v>
      </c>
      <c r="BM16" s="181" t="n">
        <f aca="false">SUM(BM17:BM19)</f>
        <v>0</v>
      </c>
      <c r="BN16" s="181" t="n">
        <f aca="false">SUM(BN17:BN19)</f>
        <v>0</v>
      </c>
      <c r="BO16" s="181" t="n">
        <f aca="false">SUM(BO17:BO19)</f>
        <v>0</v>
      </c>
      <c r="BP16" s="181" t="n">
        <f aca="false">SUM(BP17:BP19)</f>
        <v>0</v>
      </c>
      <c r="BQ16" s="181" t="n">
        <f aca="false">SUM(BQ17:BQ19)</f>
        <v>0</v>
      </c>
      <c r="BR16" s="181" t="n">
        <f aca="false">SUM(BR17:BR19)</f>
        <v>0</v>
      </c>
      <c r="BS16" s="181" t="n">
        <f aca="false">SUM(BS17:BS19)</f>
        <v>0</v>
      </c>
      <c r="BT16" s="181" t="n">
        <f aca="false">SUM(BT17:BT19)</f>
        <v>0</v>
      </c>
      <c r="BU16" s="181" t="n">
        <f aca="false">SUM(BU17:BU19)</f>
        <v>0</v>
      </c>
      <c r="BV16" s="181" t="n">
        <f aca="false">SUM(BV17:BV19)</f>
        <v>0</v>
      </c>
      <c r="BW16" s="181" t="n">
        <f aca="false">SUM(BW17:BW19)</f>
        <v>0</v>
      </c>
      <c r="BX16" s="181" t="n">
        <f aca="false">SUM(BX17:BX19)</f>
        <v>0</v>
      </c>
      <c r="BY16" s="181" t="n">
        <f aca="false">SUM(BY17:BY19)</f>
        <v>0</v>
      </c>
      <c r="BZ16" s="181" t="n">
        <f aca="false">SUM(BZ17:BZ19)</f>
        <v>0</v>
      </c>
      <c r="CA16" s="181" t="n">
        <f aca="false">SUM(CA17:CA19)</f>
        <v>0</v>
      </c>
      <c r="CB16" s="181" t="n">
        <f aca="false">SUM(CB17:CB19)</f>
        <v>0</v>
      </c>
      <c r="CC16" s="181" t="n">
        <f aca="false">SUM(CC17:CC19)</f>
        <v>0</v>
      </c>
      <c r="CD16" s="181" t="n">
        <f aca="false">SUM(CD17:CD19)</f>
        <v>0</v>
      </c>
      <c r="CE16" s="181" t="n">
        <f aca="false">SUM(CE17:CE19)</f>
        <v>0</v>
      </c>
      <c r="CF16" s="181" t="n">
        <f aca="false">SUM(CF17:CF19)</f>
        <v>0</v>
      </c>
      <c r="CG16" s="181" t="n">
        <f aca="false">SUM(CG17:CG19)</f>
        <v>0</v>
      </c>
      <c r="CH16" s="181" t="n">
        <f aca="false">SUM(CH17:CH19)</f>
        <v>0</v>
      </c>
      <c r="CI16" s="181" t="n">
        <f aca="false">SUM(CI17:CI19)</f>
        <v>0</v>
      </c>
      <c r="CJ16" s="181" t="n">
        <f aca="false">SUM(CJ17:CJ19)</f>
        <v>0</v>
      </c>
      <c r="CK16" s="181" t="n">
        <f aca="false">SUM(CK17:CK19)</f>
        <v>0</v>
      </c>
      <c r="CL16" s="181" t="n">
        <f aca="false">SUM(CL17:CL19)</f>
        <v>0</v>
      </c>
      <c r="CM16" s="181" t="n">
        <f aca="false">SUM(CM17:CM19)</f>
        <v>0</v>
      </c>
      <c r="CN16" s="181" t="n">
        <f aca="false">SUM(CN17:CN19)</f>
        <v>0</v>
      </c>
      <c r="CO16" s="181" t="n">
        <f aca="false">SUM(CO17:CO19)</f>
        <v>0</v>
      </c>
      <c r="CP16" s="181" t="n">
        <f aca="false">SUM(CP17:CP19)</f>
        <v>0</v>
      </c>
      <c r="CQ16" s="181" t="n">
        <f aca="false">SUM(CQ17:CQ19)</f>
        <v>0</v>
      </c>
      <c r="CR16" s="181" t="n">
        <f aca="false">SUM(CR17:CR19)</f>
        <v>0</v>
      </c>
      <c r="CS16" s="181" t="n">
        <f aca="false">SUM(CS17:CS19)</f>
        <v>0</v>
      </c>
      <c r="CT16" s="181" t="n">
        <f aca="false">SUM(CT17:CT19)</f>
        <v>0</v>
      </c>
      <c r="CU16" s="181" t="n">
        <f aca="false">SUM(CU17:CU19)</f>
        <v>0</v>
      </c>
      <c r="CV16" s="181" t="n">
        <f aca="false">SUM(CV17:CV19)</f>
        <v>0</v>
      </c>
      <c r="CW16" s="181" t="n">
        <f aca="false">SUM(CW17:CW19)</f>
        <v>0</v>
      </c>
      <c r="CX16" s="181" t="n">
        <f aca="false">SUM(CX17:CX19)</f>
        <v>0</v>
      </c>
      <c r="CY16" s="181" t="n">
        <f aca="false">SUM(CY17:CY19)</f>
        <v>0</v>
      </c>
      <c r="CZ16" s="181" t="n">
        <f aca="false">SUM(CZ17:CZ19)</f>
        <v>0</v>
      </c>
      <c r="DA16" s="181" t="n">
        <f aca="false">SUM(DA17:DA19)</f>
        <v>0</v>
      </c>
      <c r="DB16" s="181" t="n">
        <f aca="false">SUM(DB17:DB19)</f>
        <v>0</v>
      </c>
      <c r="DC16" s="181" t="n">
        <f aca="false">SUM(DC17:DC19)</f>
        <v>0</v>
      </c>
      <c r="DD16" s="181" t="n">
        <f aca="false">SUM(DD17:DD19)</f>
        <v>0</v>
      </c>
      <c r="DE16" s="181" t="n">
        <f aca="false">SUM(DE17:DE19)</f>
        <v>0</v>
      </c>
      <c r="DF16" s="181" t="n">
        <f aca="false">SUM(DF17:DF19)</f>
        <v>0</v>
      </c>
      <c r="DG16" s="181" t="n">
        <f aca="false">SUM(DG17:DG19)</f>
        <v>0</v>
      </c>
      <c r="DH16" s="181" t="n">
        <f aca="false">SUM(DH17:DH19)</f>
        <v>0</v>
      </c>
      <c r="DI16" s="181" t="n">
        <f aca="false">SUM(DI17:DI19)</f>
        <v>0</v>
      </c>
      <c r="DJ16" s="181" t="n">
        <f aca="false">SUM(DJ17:DJ19)</f>
        <v>0</v>
      </c>
      <c r="DK16" s="181" t="n">
        <f aca="false">SUM(DK17:DK19)</f>
        <v>0</v>
      </c>
      <c r="DL16" s="181" t="n">
        <f aca="false">SUM(DL17:DL19)</f>
        <v>0</v>
      </c>
      <c r="DM16" s="181" t="n">
        <f aca="false">SUM(DM17:DM19)</f>
        <v>0</v>
      </c>
      <c r="DN16" s="181" t="n">
        <f aca="false">SUM(DN17:DN19)</f>
        <v>0</v>
      </c>
      <c r="DO16" s="181" t="n">
        <f aca="false">SUM(DO17:DO19)</f>
        <v>0</v>
      </c>
      <c r="DP16" s="181" t="n">
        <f aca="false">SUM(DP17:DP19)</f>
        <v>0</v>
      </c>
      <c r="DQ16" s="181" t="n">
        <f aca="false">SUM(DQ17:DQ19)</f>
        <v>0</v>
      </c>
      <c r="DR16" s="181" t="n">
        <f aca="false">SUM(DR17:DR19)</f>
        <v>0</v>
      </c>
      <c r="DS16" s="181" t="n">
        <f aca="false">SUM(DS17:DS19)</f>
        <v>0</v>
      </c>
      <c r="DT16" s="181" t="n">
        <f aca="false">SUM(DT17:DT19)</f>
        <v>0</v>
      </c>
      <c r="DU16" s="181" t="n">
        <f aca="false">SUM(DU17:DU19)</f>
        <v>0</v>
      </c>
      <c r="DV16" s="175" t="n">
        <f aca="false">IF(BJ16 = 0, 0,BJ16/AY16*100)</f>
        <v>0</v>
      </c>
      <c r="DW16" s="138"/>
      <c r="DX16" s="138"/>
      <c r="EC16" s="190"/>
      <c r="ED16" s="191"/>
      <c r="EG16" s="191"/>
    </row>
    <row r="17" customFormat="false" ht="11.25" hidden="false" customHeight="false" outlineLevel="0" collapsed="false">
      <c r="C17" s="145"/>
      <c r="D17" s="18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71"/>
      <c r="AM17" s="185" t="s">
        <v>230</v>
      </c>
      <c r="AN17" s="186" t="s">
        <v>231</v>
      </c>
      <c r="AO17" s="187"/>
      <c r="AP17" s="187"/>
      <c r="AQ17" s="187"/>
      <c r="AR17" s="187"/>
      <c r="AS17" s="187"/>
      <c r="AT17" s="187"/>
      <c r="AU17" s="187"/>
      <c r="AV17" s="187"/>
      <c r="AW17" s="188" t="n">
        <f aca="false">SUMIF($EC$49:$EC$300,$EC17,AW$49:AW$300)</f>
        <v>0</v>
      </c>
      <c r="AX17" s="188" t="n">
        <f aca="false">SUMIF($EC$49:$EC$300,$EC17,AX$49:AX$300)</f>
        <v>0</v>
      </c>
      <c r="AY17" s="188" t="n">
        <f aca="false">SUMIF($EC$49:$EC$300,$EC17,AY$49:AY$300)</f>
        <v>0</v>
      </c>
      <c r="AZ17" s="188" t="n">
        <f aca="false">SUMIF($EC$49:$EC$300,$EC17,AZ$49:AZ$300)</f>
        <v>0</v>
      </c>
      <c r="BA17" s="188" t="n">
        <f aca="false">SUMIF($EC$49:$EC$300,$EC17,BA$49:BA$300)</f>
        <v>0</v>
      </c>
      <c r="BB17" s="188" t="n">
        <f aca="false">SUMIF($EC$49:$EC$300,$EC17,BB$49:BB$300)</f>
        <v>0</v>
      </c>
      <c r="BC17" s="188" t="n">
        <f aca="false">SUMIF($EC$49:$EC$300,$EC17,BC$49:BC$300)</f>
        <v>0</v>
      </c>
      <c r="BD17" s="188" t="n">
        <f aca="false">SUMIF($EC$49:$EC$300,$EC17,BD$49:BD$300)</f>
        <v>0</v>
      </c>
      <c r="BE17" s="188" t="n">
        <f aca="false">SUMIF($EC$49:$EC$300,$EC17,BE$49:BE$300)</f>
        <v>0</v>
      </c>
      <c r="BF17" s="188" t="n">
        <f aca="false">SUMIF($EC$49:$EC$300,$EC17,BF$49:BF$300)</f>
        <v>0</v>
      </c>
      <c r="BG17" s="188" t="n">
        <f aca="false">SUMIF($EC$49:$EC$300,$EC17,BG$49:BG$300)</f>
        <v>0</v>
      </c>
      <c r="BH17" s="188" t="n">
        <f aca="false">SUMIF($EC$49:$EC$300,$EC17,BH$49:BH$300)</f>
        <v>0</v>
      </c>
      <c r="BI17" s="188" t="n">
        <f aca="false">SUMIF($EC$49:$EC$300,$EC17,BI$49:BI$300)</f>
        <v>0</v>
      </c>
      <c r="BJ17" s="188" t="n">
        <f aca="false">SUMIF($EC$49:$EC$300,$EC17,BJ$49:BJ$300)</f>
        <v>0</v>
      </c>
      <c r="BK17" s="188" t="n">
        <f aca="false">SUMIF($EC$49:$EC$300,$EC17,BK$49:BK$300)</f>
        <v>0</v>
      </c>
      <c r="BL17" s="188" t="n">
        <f aca="false">SUMIF($EC$49:$EC$300,$EC17,BL$49:BL$300)</f>
        <v>0</v>
      </c>
      <c r="BM17" s="188" t="n">
        <f aca="false">SUMIF($EC$49:$EC$300,$EC17,BM$49:BM$300)</f>
        <v>0</v>
      </c>
      <c r="BN17" s="188" t="n">
        <f aca="false">SUMIF($EC$49:$EC$300,$EC17,BN$49:BN$300)</f>
        <v>0</v>
      </c>
      <c r="BO17" s="188" t="n">
        <f aca="false">SUMIF($EC$49:$EC$300,$EC17,BO$49:BO$300)</f>
        <v>0</v>
      </c>
      <c r="BP17" s="188" t="n">
        <f aca="false">SUMIF($EC$49:$EC$300,$EC17,BP$49:BP$300)</f>
        <v>0</v>
      </c>
      <c r="BQ17" s="188" t="n">
        <f aca="false">SUMIF($EC$49:$EC$300,$EC17,BQ$49:BQ$300)</f>
        <v>0</v>
      </c>
      <c r="BR17" s="188" t="n">
        <f aca="false">SUMIF($EC$49:$EC$300,$EC17,BR$49:BR$300)</f>
        <v>0</v>
      </c>
      <c r="BS17" s="188" t="n">
        <f aca="false">SUMIF($EC$49:$EC$300,$EC17,BS$49:BS$300)</f>
        <v>0</v>
      </c>
      <c r="BT17" s="188" t="n">
        <f aca="false">SUMIF($EC$49:$EC$300,$EC17,BT$49:BT$300)</f>
        <v>0</v>
      </c>
      <c r="BU17" s="188" t="n">
        <f aca="false">SUMIF($EC$49:$EC$300,$EC17,BU$49:BU$300)</f>
        <v>0</v>
      </c>
      <c r="BV17" s="188" t="n">
        <f aca="false">SUMIF($EC$49:$EC$300,$EC17,BV$49:BV$300)</f>
        <v>0</v>
      </c>
      <c r="BW17" s="188" t="n">
        <f aca="false">SUMIF($EC$49:$EC$300,$EC17,BW$49:BW$300)</f>
        <v>0</v>
      </c>
      <c r="BX17" s="188" t="n">
        <f aca="false">SUMIF($EC$49:$EC$300,$EC17,BX$49:BX$300)</f>
        <v>0</v>
      </c>
      <c r="BY17" s="188" t="n">
        <f aca="false">SUMIF($EC$49:$EC$300,$EC17,BY$49:BY$300)</f>
        <v>0</v>
      </c>
      <c r="BZ17" s="188" t="n">
        <f aca="false">SUMIF($EC$49:$EC$300,$EC17,BZ$49:BZ$300)</f>
        <v>0</v>
      </c>
      <c r="CA17" s="188" t="n">
        <f aca="false">SUMIF($EC$49:$EC$300,$EC17,CA$49:CA$300)</f>
        <v>0</v>
      </c>
      <c r="CB17" s="188" t="n">
        <f aca="false">SUMIF($EC$49:$EC$300,$EC17,CB$49:CB$300)</f>
        <v>0</v>
      </c>
      <c r="CC17" s="188" t="n">
        <f aca="false">SUMIF($EC$49:$EC$300,$EC17,CC$49:CC$300)</f>
        <v>0</v>
      </c>
      <c r="CD17" s="188" t="n">
        <f aca="false">SUMIF($EC$49:$EC$300,$EC17,CD$49:CD$300)</f>
        <v>0</v>
      </c>
      <c r="CE17" s="188" t="n">
        <f aca="false">SUMIF($EC$49:$EC$300,$EC17,CE$49:CE$300)</f>
        <v>0</v>
      </c>
      <c r="CF17" s="188" t="n">
        <f aca="false">SUMIF($EC$49:$EC$300,$EC17,CF$49:CF$300)</f>
        <v>0</v>
      </c>
      <c r="CG17" s="188" t="n">
        <f aca="false">SUMIF($EC$49:$EC$300,$EC17,CG$49:CG$300)</f>
        <v>0</v>
      </c>
      <c r="CH17" s="188" t="n">
        <f aca="false">SUMIF($EC$49:$EC$300,$EC17,CH$49:CH$300)</f>
        <v>0</v>
      </c>
      <c r="CI17" s="188" t="n">
        <f aca="false">SUMIF($EC$49:$EC$300,$EC17,CI$49:CI$300)</f>
        <v>0</v>
      </c>
      <c r="CJ17" s="188" t="n">
        <f aca="false">SUMIF($EC$49:$EC$300,$EC17,CJ$49:CJ$300)</f>
        <v>0</v>
      </c>
      <c r="CK17" s="188" t="n">
        <f aca="false">SUMIF($EC$49:$EC$300,$EC17,CK$49:CK$300)</f>
        <v>0</v>
      </c>
      <c r="CL17" s="188" t="n">
        <f aca="false">SUMIF($EC$49:$EC$300,$EC17,CL$49:CL$300)</f>
        <v>0</v>
      </c>
      <c r="CM17" s="188" t="n">
        <f aca="false">SUMIF($EC$49:$EC$300,$EC17,CM$49:CM$300)</f>
        <v>0</v>
      </c>
      <c r="CN17" s="188" t="n">
        <f aca="false">SUMIF($EC$49:$EC$300,$EC17,CN$49:CN$300)</f>
        <v>0</v>
      </c>
      <c r="CO17" s="188" t="n">
        <f aca="false">SUMIF($EC$49:$EC$300,$EC17,CO$49:CO$300)</f>
        <v>0</v>
      </c>
      <c r="CP17" s="188" t="n">
        <f aca="false">SUMIF($EC$49:$EC$300,$EC17,CP$49:CP$300)</f>
        <v>0</v>
      </c>
      <c r="CQ17" s="188" t="n">
        <f aca="false">SUMIF($EC$49:$EC$300,$EC17,CQ$49:CQ$300)</f>
        <v>0</v>
      </c>
      <c r="CR17" s="188" t="n">
        <f aca="false">SUMIF($EC$49:$EC$300,$EC17,CR$49:CR$300)</f>
        <v>0</v>
      </c>
      <c r="CS17" s="188" t="n">
        <f aca="false">SUMIF($EC$49:$EC$300,$EC17,CS$49:CS$300)</f>
        <v>0</v>
      </c>
      <c r="CT17" s="188" t="n">
        <f aca="false">SUMIF($EC$49:$EC$300,$EC17,CT$49:CT$300)</f>
        <v>0</v>
      </c>
      <c r="CU17" s="188" t="n">
        <f aca="false">SUMIF($EC$49:$EC$300,$EC17,CU$49:CU$300)</f>
        <v>0</v>
      </c>
      <c r="CV17" s="188" t="n">
        <f aca="false">SUMIF($EC$49:$EC$300,$EC17,CV$49:CV$300)</f>
        <v>0</v>
      </c>
      <c r="CW17" s="188" t="n">
        <f aca="false">SUMIF($EC$49:$EC$300,$EC17,CW$49:CW$300)</f>
        <v>0</v>
      </c>
      <c r="CX17" s="188" t="n">
        <f aca="false">SUMIF($EC$49:$EC$300,$EC17,CX$49:CX$300)</f>
        <v>0</v>
      </c>
      <c r="CY17" s="188" t="n">
        <f aca="false">SUMIF($EC$49:$EC$300,$EC17,CY$49:CY$300)</f>
        <v>0</v>
      </c>
      <c r="CZ17" s="188" t="n">
        <f aca="false">SUMIF($EC$49:$EC$300,$EC17,CZ$49:CZ$300)</f>
        <v>0</v>
      </c>
      <c r="DA17" s="188" t="n">
        <f aca="false">SUMIF($EC$49:$EC$300,$EC17,DA$49:DA$300)</f>
        <v>0</v>
      </c>
      <c r="DB17" s="188" t="n">
        <f aca="false">SUMIF($EC$49:$EC$300,$EC17,DB$49:DB$300)</f>
        <v>0</v>
      </c>
      <c r="DC17" s="188" t="n">
        <f aca="false">SUMIF($EC$49:$EC$300,$EC17,DC$49:DC$300)</f>
        <v>0</v>
      </c>
      <c r="DD17" s="188" t="n">
        <f aca="false">SUMIF($EC$49:$EC$300,$EC17,DD$49:DD$300)</f>
        <v>0</v>
      </c>
      <c r="DE17" s="188" t="n">
        <f aca="false">SUMIF($EC$49:$EC$300,$EC17,DE$49:DE$300)</f>
        <v>0</v>
      </c>
      <c r="DF17" s="188" t="n">
        <f aca="false">SUMIF($EC$49:$EC$300,$EC17,DF$49:DF$300)</f>
        <v>0</v>
      </c>
      <c r="DG17" s="188" t="n">
        <f aca="false">SUMIF($EC$49:$EC$300,$EC17,DG$49:DG$300)</f>
        <v>0</v>
      </c>
      <c r="DH17" s="188" t="n">
        <f aca="false">SUMIF($EC$49:$EC$300,$EC17,DH$49:DH$300)</f>
        <v>0</v>
      </c>
      <c r="DI17" s="188" t="n">
        <f aca="false">SUMIF($EC$49:$EC$300,$EC17,DI$49:DI$300)</f>
        <v>0</v>
      </c>
      <c r="DJ17" s="188" t="n">
        <f aca="false">SUMIF($EC$49:$EC$300,$EC17,DJ$49:DJ$300)</f>
        <v>0</v>
      </c>
      <c r="DK17" s="188" t="n">
        <f aca="false">SUMIF($EC$49:$EC$300,$EC17,DK$49:DK$300)</f>
        <v>0</v>
      </c>
      <c r="DL17" s="188" t="n">
        <f aca="false">SUMIF($EC$49:$EC$300,$EC17,DL$49:DL$300)</f>
        <v>0</v>
      </c>
      <c r="DM17" s="188" t="n">
        <f aca="false">SUMIF($EC$49:$EC$300,$EC17,DM$49:DM$300)</f>
        <v>0</v>
      </c>
      <c r="DN17" s="188" t="n">
        <f aca="false">SUMIF($EC$49:$EC$300,$EC17,DN$49:DN$300)</f>
        <v>0</v>
      </c>
      <c r="DO17" s="188" t="n">
        <f aca="false">SUMIF($EC$49:$EC$300,$EC17,DO$49:DO$300)</f>
        <v>0</v>
      </c>
      <c r="DP17" s="188" t="n">
        <f aca="false">SUMIF($EC$49:$EC$300,$EC17,DP$49:DP$300)</f>
        <v>0</v>
      </c>
      <c r="DQ17" s="188" t="n">
        <f aca="false">SUMIF($EC$49:$EC$300,$EC17,DQ$49:DQ$300)</f>
        <v>0</v>
      </c>
      <c r="DR17" s="188" t="n">
        <f aca="false">SUMIF($EC$49:$EC$300,$EC17,DR$49:DR$300)</f>
        <v>0</v>
      </c>
      <c r="DS17" s="188" t="n">
        <f aca="false">SUMIF($EC$49:$EC$300,$EC17,DS$49:DS$300)</f>
        <v>0</v>
      </c>
      <c r="DT17" s="188" t="n">
        <f aca="false">SUMIF($EC$49:$EC$300,$EC17,DT$49:DT$300)</f>
        <v>0</v>
      </c>
      <c r="DU17" s="188" t="n">
        <f aca="false">SUMIF($EC$49:$EC$300,$EC17,DU$49:DU$300)</f>
        <v>0</v>
      </c>
      <c r="DV17" s="189" t="n">
        <f aca="false">IF(BJ17 = 0, 0,BJ17/AY17*100)</f>
        <v>0</v>
      </c>
      <c r="DW17" s="138"/>
      <c r="DX17" s="138"/>
      <c r="EC17" s="190" t="str">
        <f aca="false">AN17 &amp; "0"</f>
        <v>Кредиты0</v>
      </c>
      <c r="ED17" s="191"/>
      <c r="EG17" s="190"/>
    </row>
    <row r="18" customFormat="false" ht="11.25" hidden="false" customHeight="false" outlineLevel="0" collapsed="false">
      <c r="C18" s="145"/>
      <c r="D18" s="18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71"/>
      <c r="AM18" s="185" t="s">
        <v>232</v>
      </c>
      <c r="AN18" s="186" t="s">
        <v>233</v>
      </c>
      <c r="AO18" s="187"/>
      <c r="AP18" s="187"/>
      <c r="AQ18" s="187"/>
      <c r="AR18" s="187"/>
      <c r="AS18" s="187"/>
      <c r="AT18" s="187"/>
      <c r="AU18" s="187"/>
      <c r="AV18" s="187"/>
      <c r="AW18" s="188" t="n">
        <f aca="false">SUMIF($EC$49:$EC$300,$EC18,AW$49:AW$300)</f>
        <v>0</v>
      </c>
      <c r="AX18" s="188" t="n">
        <f aca="false">SUMIF($EC$49:$EC$300,$EC18,AX$49:AX$300)</f>
        <v>0</v>
      </c>
      <c r="AY18" s="188" t="n">
        <f aca="false">SUMIF($EC$49:$EC$300,$EC18,AY$49:AY$300)</f>
        <v>0</v>
      </c>
      <c r="AZ18" s="188" t="n">
        <f aca="false">SUMIF($EC$49:$EC$300,$EC18,AZ$49:AZ$300)</f>
        <v>0</v>
      </c>
      <c r="BA18" s="188" t="n">
        <f aca="false">SUMIF($EC$49:$EC$300,$EC18,BA$49:BA$300)</f>
        <v>0</v>
      </c>
      <c r="BB18" s="188" t="n">
        <f aca="false">SUMIF($EC$49:$EC$300,$EC18,BB$49:BB$300)</f>
        <v>0</v>
      </c>
      <c r="BC18" s="188" t="n">
        <f aca="false">SUMIF($EC$49:$EC$300,$EC18,BC$49:BC$300)</f>
        <v>0</v>
      </c>
      <c r="BD18" s="188" t="n">
        <f aca="false">SUMIF($EC$49:$EC$300,$EC18,BD$49:BD$300)</f>
        <v>0</v>
      </c>
      <c r="BE18" s="188" t="n">
        <f aca="false">SUMIF($EC$49:$EC$300,$EC18,BE$49:BE$300)</f>
        <v>0</v>
      </c>
      <c r="BF18" s="188" t="n">
        <f aca="false">SUMIF($EC$49:$EC$300,$EC18,BF$49:BF$300)</f>
        <v>0</v>
      </c>
      <c r="BG18" s="188" t="n">
        <f aca="false">SUMIF($EC$49:$EC$300,$EC18,BG$49:BG$300)</f>
        <v>0</v>
      </c>
      <c r="BH18" s="188" t="n">
        <f aca="false">SUMIF($EC$49:$EC$300,$EC18,BH$49:BH$300)</f>
        <v>0</v>
      </c>
      <c r="BI18" s="188" t="n">
        <f aca="false">SUMIF($EC$49:$EC$300,$EC18,BI$49:BI$300)</f>
        <v>0</v>
      </c>
      <c r="BJ18" s="188" t="n">
        <f aca="false">SUMIF($EC$49:$EC$300,$EC18,BJ$49:BJ$300)</f>
        <v>0</v>
      </c>
      <c r="BK18" s="188" t="n">
        <f aca="false">SUMIF($EC$49:$EC$300,$EC18,BK$49:BK$300)</f>
        <v>0</v>
      </c>
      <c r="BL18" s="188" t="n">
        <f aca="false">SUMIF($EC$49:$EC$300,$EC18,BL$49:BL$300)</f>
        <v>0</v>
      </c>
      <c r="BM18" s="188" t="n">
        <f aca="false">SUMIF($EC$49:$EC$300,$EC18,BM$49:BM$300)</f>
        <v>0</v>
      </c>
      <c r="BN18" s="188" t="n">
        <f aca="false">SUMIF($EC$49:$EC$300,$EC18,BN$49:BN$300)</f>
        <v>0</v>
      </c>
      <c r="BO18" s="188" t="n">
        <f aca="false">SUMIF($EC$49:$EC$300,$EC18,BO$49:BO$300)</f>
        <v>0</v>
      </c>
      <c r="BP18" s="188" t="n">
        <f aca="false">SUMIF($EC$49:$EC$300,$EC18,BP$49:BP$300)</f>
        <v>0</v>
      </c>
      <c r="BQ18" s="188" t="n">
        <f aca="false">SUMIF($EC$49:$EC$300,$EC18,BQ$49:BQ$300)</f>
        <v>0</v>
      </c>
      <c r="BR18" s="188" t="n">
        <f aca="false">SUMIF($EC$49:$EC$300,$EC18,BR$49:BR$300)</f>
        <v>0</v>
      </c>
      <c r="BS18" s="188" t="n">
        <f aca="false">SUMIF($EC$49:$EC$300,$EC18,BS$49:BS$300)</f>
        <v>0</v>
      </c>
      <c r="BT18" s="188" t="n">
        <f aca="false">SUMIF($EC$49:$EC$300,$EC18,BT$49:BT$300)</f>
        <v>0</v>
      </c>
      <c r="BU18" s="188" t="n">
        <f aca="false">SUMIF($EC$49:$EC$300,$EC18,BU$49:BU$300)</f>
        <v>0</v>
      </c>
      <c r="BV18" s="188" t="n">
        <f aca="false">SUMIF($EC$49:$EC$300,$EC18,BV$49:BV$300)</f>
        <v>0</v>
      </c>
      <c r="BW18" s="188" t="n">
        <f aca="false">SUMIF($EC$49:$EC$300,$EC18,BW$49:BW$300)</f>
        <v>0</v>
      </c>
      <c r="BX18" s="188" t="n">
        <f aca="false">SUMIF($EC$49:$EC$300,$EC18,BX$49:BX$300)</f>
        <v>0</v>
      </c>
      <c r="BY18" s="188" t="n">
        <f aca="false">SUMIF($EC$49:$EC$300,$EC18,BY$49:BY$300)</f>
        <v>0</v>
      </c>
      <c r="BZ18" s="188" t="n">
        <f aca="false">SUMIF($EC$49:$EC$300,$EC18,BZ$49:BZ$300)</f>
        <v>0</v>
      </c>
      <c r="CA18" s="188" t="n">
        <f aca="false">SUMIF($EC$49:$EC$300,$EC18,CA$49:CA$300)</f>
        <v>0</v>
      </c>
      <c r="CB18" s="188" t="n">
        <f aca="false">SUMIF($EC$49:$EC$300,$EC18,CB$49:CB$300)</f>
        <v>0</v>
      </c>
      <c r="CC18" s="188" t="n">
        <f aca="false">SUMIF($EC$49:$EC$300,$EC18,CC$49:CC$300)</f>
        <v>0</v>
      </c>
      <c r="CD18" s="188" t="n">
        <f aca="false">SUMIF($EC$49:$EC$300,$EC18,CD$49:CD$300)</f>
        <v>0</v>
      </c>
      <c r="CE18" s="188" t="n">
        <f aca="false">SUMIF($EC$49:$EC$300,$EC18,CE$49:CE$300)</f>
        <v>0</v>
      </c>
      <c r="CF18" s="188" t="n">
        <f aca="false">SUMIF($EC$49:$EC$300,$EC18,CF$49:CF$300)</f>
        <v>0</v>
      </c>
      <c r="CG18" s="188" t="n">
        <f aca="false">SUMIF($EC$49:$EC$300,$EC18,CG$49:CG$300)</f>
        <v>0</v>
      </c>
      <c r="CH18" s="188" t="n">
        <f aca="false">SUMIF($EC$49:$EC$300,$EC18,CH$49:CH$300)</f>
        <v>0</v>
      </c>
      <c r="CI18" s="188" t="n">
        <f aca="false">SUMIF($EC$49:$EC$300,$EC18,CI$49:CI$300)</f>
        <v>0</v>
      </c>
      <c r="CJ18" s="188" t="n">
        <f aca="false">SUMIF($EC$49:$EC$300,$EC18,CJ$49:CJ$300)</f>
        <v>0</v>
      </c>
      <c r="CK18" s="188" t="n">
        <f aca="false">SUMIF($EC$49:$EC$300,$EC18,CK$49:CK$300)</f>
        <v>0</v>
      </c>
      <c r="CL18" s="188" t="n">
        <f aca="false">SUMIF($EC$49:$EC$300,$EC18,CL$49:CL$300)</f>
        <v>0</v>
      </c>
      <c r="CM18" s="188" t="n">
        <f aca="false">SUMIF($EC$49:$EC$300,$EC18,CM$49:CM$300)</f>
        <v>0</v>
      </c>
      <c r="CN18" s="188" t="n">
        <f aca="false">SUMIF($EC$49:$EC$300,$EC18,CN$49:CN$300)</f>
        <v>0</v>
      </c>
      <c r="CO18" s="188" t="n">
        <f aca="false">SUMIF($EC$49:$EC$300,$EC18,CO$49:CO$300)</f>
        <v>0</v>
      </c>
      <c r="CP18" s="188" t="n">
        <f aca="false">SUMIF($EC$49:$EC$300,$EC18,CP$49:CP$300)</f>
        <v>0</v>
      </c>
      <c r="CQ18" s="188" t="n">
        <f aca="false">SUMIF($EC$49:$EC$300,$EC18,CQ$49:CQ$300)</f>
        <v>0</v>
      </c>
      <c r="CR18" s="188" t="n">
        <f aca="false">SUMIF($EC$49:$EC$300,$EC18,CR$49:CR$300)</f>
        <v>0</v>
      </c>
      <c r="CS18" s="188" t="n">
        <f aca="false">SUMIF($EC$49:$EC$300,$EC18,CS$49:CS$300)</f>
        <v>0</v>
      </c>
      <c r="CT18" s="188" t="n">
        <f aca="false">SUMIF($EC$49:$EC$300,$EC18,CT$49:CT$300)</f>
        <v>0</v>
      </c>
      <c r="CU18" s="188" t="n">
        <f aca="false">SUMIF($EC$49:$EC$300,$EC18,CU$49:CU$300)</f>
        <v>0</v>
      </c>
      <c r="CV18" s="188" t="n">
        <f aca="false">SUMIF($EC$49:$EC$300,$EC18,CV$49:CV$300)</f>
        <v>0</v>
      </c>
      <c r="CW18" s="188" t="n">
        <f aca="false">SUMIF($EC$49:$EC$300,$EC18,CW$49:CW$300)</f>
        <v>0</v>
      </c>
      <c r="CX18" s="188" t="n">
        <f aca="false">SUMIF($EC$49:$EC$300,$EC18,CX$49:CX$300)</f>
        <v>0</v>
      </c>
      <c r="CY18" s="188" t="n">
        <f aca="false">SUMIF($EC$49:$EC$300,$EC18,CY$49:CY$300)</f>
        <v>0</v>
      </c>
      <c r="CZ18" s="188" t="n">
        <f aca="false">SUMIF($EC$49:$EC$300,$EC18,CZ$49:CZ$300)</f>
        <v>0</v>
      </c>
      <c r="DA18" s="188" t="n">
        <f aca="false">SUMIF($EC$49:$EC$300,$EC18,DA$49:DA$300)</f>
        <v>0</v>
      </c>
      <c r="DB18" s="188" t="n">
        <f aca="false">SUMIF($EC$49:$EC$300,$EC18,DB$49:DB$300)</f>
        <v>0</v>
      </c>
      <c r="DC18" s="188" t="n">
        <f aca="false">SUMIF($EC$49:$EC$300,$EC18,DC$49:DC$300)</f>
        <v>0</v>
      </c>
      <c r="DD18" s="188" t="n">
        <f aca="false">SUMIF($EC$49:$EC$300,$EC18,DD$49:DD$300)</f>
        <v>0</v>
      </c>
      <c r="DE18" s="188" t="n">
        <f aca="false">SUMIF($EC$49:$EC$300,$EC18,DE$49:DE$300)</f>
        <v>0</v>
      </c>
      <c r="DF18" s="188" t="n">
        <f aca="false">SUMIF($EC$49:$EC$300,$EC18,DF$49:DF$300)</f>
        <v>0</v>
      </c>
      <c r="DG18" s="188" t="n">
        <f aca="false">SUMIF($EC$49:$EC$300,$EC18,DG$49:DG$300)</f>
        <v>0</v>
      </c>
      <c r="DH18" s="188" t="n">
        <f aca="false">SUMIF($EC$49:$EC$300,$EC18,DH$49:DH$300)</f>
        <v>0</v>
      </c>
      <c r="DI18" s="188" t="n">
        <f aca="false">SUMIF($EC$49:$EC$300,$EC18,DI$49:DI$300)</f>
        <v>0</v>
      </c>
      <c r="DJ18" s="188" t="n">
        <f aca="false">SUMIF($EC$49:$EC$300,$EC18,DJ$49:DJ$300)</f>
        <v>0</v>
      </c>
      <c r="DK18" s="188" t="n">
        <f aca="false">SUMIF($EC$49:$EC$300,$EC18,DK$49:DK$300)</f>
        <v>0</v>
      </c>
      <c r="DL18" s="188" t="n">
        <f aca="false">SUMIF($EC$49:$EC$300,$EC18,DL$49:DL$300)</f>
        <v>0</v>
      </c>
      <c r="DM18" s="188" t="n">
        <f aca="false">SUMIF($EC$49:$EC$300,$EC18,DM$49:DM$300)</f>
        <v>0</v>
      </c>
      <c r="DN18" s="188" t="n">
        <f aca="false">SUMIF($EC$49:$EC$300,$EC18,DN$49:DN$300)</f>
        <v>0</v>
      </c>
      <c r="DO18" s="188" t="n">
        <f aca="false">SUMIF($EC$49:$EC$300,$EC18,DO$49:DO$300)</f>
        <v>0</v>
      </c>
      <c r="DP18" s="188" t="n">
        <f aca="false">SUMIF($EC$49:$EC$300,$EC18,DP$49:DP$300)</f>
        <v>0</v>
      </c>
      <c r="DQ18" s="188" t="n">
        <f aca="false">SUMIF($EC$49:$EC$300,$EC18,DQ$49:DQ$300)</f>
        <v>0</v>
      </c>
      <c r="DR18" s="188" t="n">
        <f aca="false">SUMIF($EC$49:$EC$300,$EC18,DR$49:DR$300)</f>
        <v>0</v>
      </c>
      <c r="DS18" s="188" t="n">
        <f aca="false">SUMIF($EC$49:$EC$300,$EC18,DS$49:DS$300)</f>
        <v>0</v>
      </c>
      <c r="DT18" s="188" t="n">
        <f aca="false">SUMIF($EC$49:$EC$300,$EC18,DT$49:DT$300)</f>
        <v>0</v>
      </c>
      <c r="DU18" s="188" t="n">
        <f aca="false">SUMIF($EC$49:$EC$300,$EC18,DU$49:DU$300)</f>
        <v>0</v>
      </c>
      <c r="DV18" s="189" t="n">
        <f aca="false">IF(BJ18 = 0, 0,BJ18/AY18*100)</f>
        <v>0</v>
      </c>
      <c r="DW18" s="138"/>
      <c r="DX18" s="138"/>
      <c r="EC18" s="190" t="str">
        <f aca="false">AN18 &amp; "0"</f>
        <v>Займы0</v>
      </c>
      <c r="ED18" s="191"/>
      <c r="EG18" s="190"/>
    </row>
    <row r="19" customFormat="false" ht="11.25" hidden="false" customHeight="true" outlineLevel="0" collapsed="false">
      <c r="C19" s="145"/>
      <c r="D19" s="18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71"/>
      <c r="AM19" s="185" t="s">
        <v>234</v>
      </c>
      <c r="AN19" s="186" t="s">
        <v>235</v>
      </c>
      <c r="AO19" s="187"/>
      <c r="AP19" s="187"/>
      <c r="AQ19" s="187"/>
      <c r="AR19" s="187"/>
      <c r="AS19" s="187"/>
      <c r="AT19" s="187"/>
      <c r="AU19" s="187"/>
      <c r="AV19" s="187"/>
      <c r="AW19" s="188" t="n">
        <f aca="false">SUMIF($EC$49:$EC$300,$EC19,AW$49:AW$300)</f>
        <v>0</v>
      </c>
      <c r="AX19" s="188" t="n">
        <f aca="false">SUMIF($EC$49:$EC$300,$EC19,AX$49:AX$300)</f>
        <v>0</v>
      </c>
      <c r="AY19" s="188" t="n">
        <f aca="false">SUMIF($EC$49:$EC$300,$EC19,AY$49:AY$300)</f>
        <v>0</v>
      </c>
      <c r="AZ19" s="188" t="n">
        <f aca="false">SUMIF($EC$49:$EC$300,$EC19,AZ$49:AZ$300)</f>
        <v>0</v>
      </c>
      <c r="BA19" s="188" t="n">
        <f aca="false">SUMIF($EC$49:$EC$300,$EC19,BA$49:BA$300)</f>
        <v>0</v>
      </c>
      <c r="BB19" s="188" t="n">
        <f aca="false">SUMIF($EC$49:$EC$300,$EC19,BB$49:BB$300)</f>
        <v>0</v>
      </c>
      <c r="BC19" s="188" t="n">
        <f aca="false">SUMIF($EC$49:$EC$300,$EC19,BC$49:BC$300)</f>
        <v>0</v>
      </c>
      <c r="BD19" s="188" t="n">
        <f aca="false">SUMIF($EC$49:$EC$300,$EC19,BD$49:BD$300)</f>
        <v>0</v>
      </c>
      <c r="BE19" s="188" t="n">
        <f aca="false">SUMIF($EC$49:$EC$300,$EC19,BE$49:BE$300)</f>
        <v>0</v>
      </c>
      <c r="BF19" s="188" t="n">
        <f aca="false">SUMIF($EC$49:$EC$300,$EC19,BF$49:BF$300)</f>
        <v>0</v>
      </c>
      <c r="BG19" s="188" t="n">
        <f aca="false">SUMIF($EC$49:$EC$300,$EC19,BG$49:BG$300)</f>
        <v>0</v>
      </c>
      <c r="BH19" s="188" t="n">
        <f aca="false">SUMIF($EC$49:$EC$300,$EC19,BH$49:BH$300)</f>
        <v>0</v>
      </c>
      <c r="BI19" s="188" t="n">
        <f aca="false">SUMIF($EC$49:$EC$300,$EC19,BI$49:BI$300)</f>
        <v>0</v>
      </c>
      <c r="BJ19" s="188" t="n">
        <f aca="false">SUMIF($EC$49:$EC$300,$EC19,BJ$49:BJ$300)</f>
        <v>0</v>
      </c>
      <c r="BK19" s="188" t="n">
        <f aca="false">SUMIF($EC$49:$EC$300,$EC19,BK$49:BK$300)</f>
        <v>0</v>
      </c>
      <c r="BL19" s="188" t="n">
        <f aca="false">SUMIF($EC$49:$EC$300,$EC19,BL$49:BL$300)</f>
        <v>0</v>
      </c>
      <c r="BM19" s="188" t="n">
        <f aca="false">SUMIF($EC$49:$EC$300,$EC19,BM$49:BM$300)</f>
        <v>0</v>
      </c>
      <c r="BN19" s="188" t="n">
        <f aca="false">SUMIF($EC$49:$EC$300,$EC19,BN$49:BN$300)</f>
        <v>0</v>
      </c>
      <c r="BO19" s="188" t="n">
        <f aca="false">SUMIF($EC$49:$EC$300,$EC19,BO$49:BO$300)</f>
        <v>0</v>
      </c>
      <c r="BP19" s="188" t="n">
        <f aca="false">SUMIF($EC$49:$EC$300,$EC19,BP$49:BP$300)</f>
        <v>0</v>
      </c>
      <c r="BQ19" s="188" t="n">
        <f aca="false">SUMIF($EC$49:$EC$300,$EC19,BQ$49:BQ$300)</f>
        <v>0</v>
      </c>
      <c r="BR19" s="188" t="n">
        <f aca="false">SUMIF($EC$49:$EC$300,$EC19,BR$49:BR$300)</f>
        <v>0</v>
      </c>
      <c r="BS19" s="188" t="n">
        <f aca="false">SUMIF($EC$49:$EC$300,$EC19,BS$49:BS$300)</f>
        <v>0</v>
      </c>
      <c r="BT19" s="188" t="n">
        <f aca="false">SUMIF($EC$49:$EC$300,$EC19,BT$49:BT$300)</f>
        <v>0</v>
      </c>
      <c r="BU19" s="188" t="n">
        <f aca="false">SUMIF($EC$49:$EC$300,$EC19,BU$49:BU$300)</f>
        <v>0</v>
      </c>
      <c r="BV19" s="188" t="n">
        <f aca="false">SUMIF($EC$49:$EC$300,$EC19,BV$49:BV$300)</f>
        <v>0</v>
      </c>
      <c r="BW19" s="188" t="n">
        <f aca="false">SUMIF($EC$49:$EC$300,$EC19,BW$49:BW$300)</f>
        <v>0</v>
      </c>
      <c r="BX19" s="188" t="n">
        <f aca="false">SUMIF($EC$49:$EC$300,$EC19,BX$49:BX$300)</f>
        <v>0</v>
      </c>
      <c r="BY19" s="188" t="n">
        <f aca="false">SUMIF($EC$49:$EC$300,$EC19,BY$49:BY$300)</f>
        <v>0</v>
      </c>
      <c r="BZ19" s="188" t="n">
        <f aca="false">SUMIF($EC$49:$EC$300,$EC19,BZ$49:BZ$300)</f>
        <v>0</v>
      </c>
      <c r="CA19" s="188" t="n">
        <f aca="false">SUMIF($EC$49:$EC$300,$EC19,CA$49:CA$300)</f>
        <v>0</v>
      </c>
      <c r="CB19" s="188" t="n">
        <f aca="false">SUMIF($EC$49:$EC$300,$EC19,CB$49:CB$300)</f>
        <v>0</v>
      </c>
      <c r="CC19" s="188" t="n">
        <f aca="false">SUMIF($EC$49:$EC$300,$EC19,CC$49:CC$300)</f>
        <v>0</v>
      </c>
      <c r="CD19" s="188" t="n">
        <f aca="false">SUMIF($EC$49:$EC$300,$EC19,CD$49:CD$300)</f>
        <v>0</v>
      </c>
      <c r="CE19" s="188" t="n">
        <f aca="false">SUMIF($EC$49:$EC$300,$EC19,CE$49:CE$300)</f>
        <v>0</v>
      </c>
      <c r="CF19" s="188" t="n">
        <f aca="false">SUMIF($EC$49:$EC$300,$EC19,CF$49:CF$300)</f>
        <v>0</v>
      </c>
      <c r="CG19" s="188" t="n">
        <f aca="false">SUMIF($EC$49:$EC$300,$EC19,CG$49:CG$300)</f>
        <v>0</v>
      </c>
      <c r="CH19" s="188" t="n">
        <f aca="false">SUMIF($EC$49:$EC$300,$EC19,CH$49:CH$300)</f>
        <v>0</v>
      </c>
      <c r="CI19" s="188" t="n">
        <f aca="false">SUMIF($EC$49:$EC$300,$EC19,CI$49:CI$300)</f>
        <v>0</v>
      </c>
      <c r="CJ19" s="188" t="n">
        <f aca="false">SUMIF($EC$49:$EC$300,$EC19,CJ$49:CJ$300)</f>
        <v>0</v>
      </c>
      <c r="CK19" s="188" t="n">
        <f aca="false">SUMIF($EC$49:$EC$300,$EC19,CK$49:CK$300)</f>
        <v>0</v>
      </c>
      <c r="CL19" s="188" t="n">
        <f aca="false">SUMIF($EC$49:$EC$300,$EC19,CL$49:CL$300)</f>
        <v>0</v>
      </c>
      <c r="CM19" s="188" t="n">
        <f aca="false">SUMIF($EC$49:$EC$300,$EC19,CM$49:CM$300)</f>
        <v>0</v>
      </c>
      <c r="CN19" s="188" t="n">
        <f aca="false">SUMIF($EC$49:$EC$300,$EC19,CN$49:CN$300)</f>
        <v>0</v>
      </c>
      <c r="CO19" s="188" t="n">
        <f aca="false">SUMIF($EC$49:$EC$300,$EC19,CO$49:CO$300)</f>
        <v>0</v>
      </c>
      <c r="CP19" s="188" t="n">
        <f aca="false">SUMIF($EC$49:$EC$300,$EC19,CP$49:CP$300)</f>
        <v>0</v>
      </c>
      <c r="CQ19" s="188" t="n">
        <f aca="false">SUMIF($EC$49:$EC$300,$EC19,CQ$49:CQ$300)</f>
        <v>0</v>
      </c>
      <c r="CR19" s="188" t="n">
        <f aca="false">SUMIF($EC$49:$EC$300,$EC19,CR$49:CR$300)</f>
        <v>0</v>
      </c>
      <c r="CS19" s="188" t="n">
        <f aca="false">SUMIF($EC$49:$EC$300,$EC19,CS$49:CS$300)</f>
        <v>0</v>
      </c>
      <c r="CT19" s="188" t="n">
        <f aca="false">SUMIF($EC$49:$EC$300,$EC19,CT$49:CT$300)</f>
        <v>0</v>
      </c>
      <c r="CU19" s="188" t="n">
        <f aca="false">SUMIF($EC$49:$EC$300,$EC19,CU$49:CU$300)</f>
        <v>0</v>
      </c>
      <c r="CV19" s="188" t="n">
        <f aca="false">SUMIF($EC$49:$EC$300,$EC19,CV$49:CV$300)</f>
        <v>0</v>
      </c>
      <c r="CW19" s="188" t="n">
        <f aca="false">SUMIF($EC$49:$EC$300,$EC19,CW$49:CW$300)</f>
        <v>0</v>
      </c>
      <c r="CX19" s="188" t="n">
        <f aca="false">SUMIF($EC$49:$EC$300,$EC19,CX$49:CX$300)</f>
        <v>0</v>
      </c>
      <c r="CY19" s="188" t="n">
        <f aca="false">SUMIF($EC$49:$EC$300,$EC19,CY$49:CY$300)</f>
        <v>0</v>
      </c>
      <c r="CZ19" s="188" t="n">
        <f aca="false">SUMIF($EC$49:$EC$300,$EC19,CZ$49:CZ$300)</f>
        <v>0</v>
      </c>
      <c r="DA19" s="188" t="n">
        <f aca="false">SUMIF($EC$49:$EC$300,$EC19,DA$49:DA$300)</f>
        <v>0</v>
      </c>
      <c r="DB19" s="188" t="n">
        <f aca="false">SUMIF($EC$49:$EC$300,$EC19,DB$49:DB$300)</f>
        <v>0</v>
      </c>
      <c r="DC19" s="188" t="n">
        <f aca="false">SUMIF($EC$49:$EC$300,$EC19,DC$49:DC$300)</f>
        <v>0</v>
      </c>
      <c r="DD19" s="188" t="n">
        <f aca="false">SUMIF($EC$49:$EC$300,$EC19,DD$49:DD$300)</f>
        <v>0</v>
      </c>
      <c r="DE19" s="188" t="n">
        <f aca="false">SUMIF($EC$49:$EC$300,$EC19,DE$49:DE$300)</f>
        <v>0</v>
      </c>
      <c r="DF19" s="188" t="n">
        <f aca="false">SUMIF($EC$49:$EC$300,$EC19,DF$49:DF$300)</f>
        <v>0</v>
      </c>
      <c r="DG19" s="188" t="n">
        <f aca="false">SUMIF($EC$49:$EC$300,$EC19,DG$49:DG$300)</f>
        <v>0</v>
      </c>
      <c r="DH19" s="188" t="n">
        <f aca="false">SUMIF($EC$49:$EC$300,$EC19,DH$49:DH$300)</f>
        <v>0</v>
      </c>
      <c r="DI19" s="188" t="n">
        <f aca="false">SUMIF($EC$49:$EC$300,$EC19,DI$49:DI$300)</f>
        <v>0</v>
      </c>
      <c r="DJ19" s="188" t="n">
        <f aca="false">SUMIF($EC$49:$EC$300,$EC19,DJ$49:DJ$300)</f>
        <v>0</v>
      </c>
      <c r="DK19" s="188" t="n">
        <f aca="false">SUMIF($EC$49:$EC$300,$EC19,DK$49:DK$300)</f>
        <v>0</v>
      </c>
      <c r="DL19" s="188" t="n">
        <f aca="false">SUMIF($EC$49:$EC$300,$EC19,DL$49:DL$300)</f>
        <v>0</v>
      </c>
      <c r="DM19" s="188" t="n">
        <f aca="false">SUMIF($EC$49:$EC$300,$EC19,DM$49:DM$300)</f>
        <v>0</v>
      </c>
      <c r="DN19" s="188" t="n">
        <f aca="false">SUMIF($EC$49:$EC$300,$EC19,DN$49:DN$300)</f>
        <v>0</v>
      </c>
      <c r="DO19" s="188" t="n">
        <f aca="false">SUMIF($EC$49:$EC$300,$EC19,DO$49:DO$300)</f>
        <v>0</v>
      </c>
      <c r="DP19" s="188" t="n">
        <f aca="false">SUMIF($EC$49:$EC$300,$EC19,DP$49:DP$300)</f>
        <v>0</v>
      </c>
      <c r="DQ19" s="188" t="n">
        <f aca="false">SUMIF($EC$49:$EC$300,$EC19,DQ$49:DQ$300)</f>
        <v>0</v>
      </c>
      <c r="DR19" s="188" t="n">
        <f aca="false">SUMIF($EC$49:$EC$300,$EC19,DR$49:DR$300)</f>
        <v>0</v>
      </c>
      <c r="DS19" s="188" t="n">
        <f aca="false">SUMIF($EC$49:$EC$300,$EC19,DS$49:DS$300)</f>
        <v>0</v>
      </c>
      <c r="DT19" s="188" t="n">
        <f aca="false">SUMIF($EC$49:$EC$300,$EC19,DT$49:DT$300)</f>
        <v>0</v>
      </c>
      <c r="DU19" s="188" t="n">
        <f aca="false">SUMIF($EC$49:$EC$300,$EC19,DU$49:DU$300)</f>
        <v>0</v>
      </c>
      <c r="DV19" s="189" t="n">
        <f aca="false">IF(BJ19 = 0, 0,BJ19/AY19*100)</f>
        <v>0</v>
      </c>
      <c r="DW19" s="138"/>
      <c r="EC19" s="190" t="str">
        <f aca="false">AN19 &amp; "0"</f>
        <v>Прочие привлеченные средства0</v>
      </c>
      <c r="ED19" s="191"/>
      <c r="EG19" s="190"/>
    </row>
    <row r="20" customFormat="false" ht="11.25" hidden="false" customHeight="false" outlineLevel="0" collapsed="false">
      <c r="C20" s="145"/>
      <c r="D20" s="179"/>
      <c r="E20" s="143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3"/>
      <c r="AM20" s="180" t="s">
        <v>236</v>
      </c>
      <c r="AN20" s="173" t="s">
        <v>237</v>
      </c>
      <c r="AO20" s="172"/>
      <c r="AP20" s="172"/>
      <c r="AQ20" s="172"/>
      <c r="AR20" s="172"/>
      <c r="AS20" s="172"/>
      <c r="AT20" s="172"/>
      <c r="AU20" s="172"/>
      <c r="AV20" s="172"/>
      <c r="AW20" s="181" t="n">
        <f aca="false">SUM(AW21:AW23)</f>
        <v>0</v>
      </c>
      <c r="AX20" s="181" t="n">
        <f aca="false">SUM(AX21:AX23)</f>
        <v>0</v>
      </c>
      <c r="AY20" s="181" t="n">
        <f aca="false">SUM(AY21:AY23)</f>
        <v>0</v>
      </c>
      <c r="AZ20" s="181" t="n">
        <f aca="false">SUM(AZ21:AZ23)</f>
        <v>0</v>
      </c>
      <c r="BA20" s="181" t="n">
        <f aca="false">SUM(BA21:BA23)</f>
        <v>0</v>
      </c>
      <c r="BB20" s="181" t="n">
        <f aca="false">SUM(BB21:BB23)</f>
        <v>0</v>
      </c>
      <c r="BC20" s="181" t="n">
        <f aca="false">SUM(BC21:BC23)</f>
        <v>0</v>
      </c>
      <c r="BD20" s="181" t="n">
        <f aca="false">SUM(BD21:BD23)</f>
        <v>0</v>
      </c>
      <c r="BE20" s="181" t="n">
        <f aca="false">SUM(BE21:BE23)</f>
        <v>0</v>
      </c>
      <c r="BF20" s="181" t="n">
        <f aca="false">SUM(BF21:BF23)</f>
        <v>0</v>
      </c>
      <c r="BG20" s="181" t="n">
        <f aca="false">SUM(BG21:BG23)</f>
        <v>0</v>
      </c>
      <c r="BH20" s="181" t="n">
        <f aca="false">SUM(BH21:BH23)</f>
        <v>0</v>
      </c>
      <c r="BI20" s="181" t="n">
        <f aca="false">SUM(BI21:BI23)</f>
        <v>0</v>
      </c>
      <c r="BJ20" s="181" t="n">
        <f aca="false">SUM(BJ21:BJ23)</f>
        <v>0</v>
      </c>
      <c r="BK20" s="181" t="n">
        <f aca="false">SUM(BK21:BK23)</f>
        <v>0</v>
      </c>
      <c r="BL20" s="181" t="n">
        <f aca="false">SUM(BL21:BL23)</f>
        <v>0</v>
      </c>
      <c r="BM20" s="181" t="n">
        <f aca="false">SUM(BM21:BM23)</f>
        <v>0</v>
      </c>
      <c r="BN20" s="181" t="n">
        <f aca="false">SUM(BN21:BN23)</f>
        <v>0</v>
      </c>
      <c r="BO20" s="181" t="n">
        <f aca="false">SUM(BO21:BO23)</f>
        <v>0</v>
      </c>
      <c r="BP20" s="181" t="n">
        <f aca="false">SUM(BP21:BP23)</f>
        <v>0</v>
      </c>
      <c r="BQ20" s="181" t="n">
        <f aca="false">SUM(BQ21:BQ23)</f>
        <v>0</v>
      </c>
      <c r="BR20" s="181" t="n">
        <f aca="false">SUM(BR21:BR23)</f>
        <v>0</v>
      </c>
      <c r="BS20" s="181" t="n">
        <f aca="false">SUM(BS21:BS23)</f>
        <v>0</v>
      </c>
      <c r="BT20" s="181" t="n">
        <f aca="false">SUM(BT21:BT23)</f>
        <v>0</v>
      </c>
      <c r="BU20" s="181" t="n">
        <f aca="false">SUM(BU21:BU23)</f>
        <v>0</v>
      </c>
      <c r="BV20" s="181" t="n">
        <f aca="false">SUM(BV21:BV23)</f>
        <v>0</v>
      </c>
      <c r="BW20" s="181" t="n">
        <f aca="false">SUM(BW21:BW23)</f>
        <v>0</v>
      </c>
      <c r="BX20" s="181" t="n">
        <f aca="false">SUM(BX21:BX23)</f>
        <v>0</v>
      </c>
      <c r="BY20" s="181" t="n">
        <f aca="false">SUM(BY21:BY23)</f>
        <v>0</v>
      </c>
      <c r="BZ20" s="181" t="n">
        <f aca="false">SUM(BZ21:BZ23)</f>
        <v>0</v>
      </c>
      <c r="CA20" s="181" t="n">
        <f aca="false">SUM(CA21:CA23)</f>
        <v>0</v>
      </c>
      <c r="CB20" s="181" t="n">
        <f aca="false">SUM(CB21:CB23)</f>
        <v>0</v>
      </c>
      <c r="CC20" s="181" t="n">
        <f aca="false">SUM(CC21:CC23)</f>
        <v>0</v>
      </c>
      <c r="CD20" s="181" t="n">
        <f aca="false">SUM(CD21:CD23)</f>
        <v>0</v>
      </c>
      <c r="CE20" s="181" t="n">
        <f aca="false">SUM(CE21:CE23)</f>
        <v>0</v>
      </c>
      <c r="CF20" s="181" t="n">
        <f aca="false">SUM(CF21:CF23)</f>
        <v>0</v>
      </c>
      <c r="CG20" s="181" t="n">
        <f aca="false">SUM(CG21:CG23)</f>
        <v>0</v>
      </c>
      <c r="CH20" s="181" t="n">
        <f aca="false">SUM(CH21:CH23)</f>
        <v>0</v>
      </c>
      <c r="CI20" s="181" t="n">
        <f aca="false">SUM(CI21:CI23)</f>
        <v>0</v>
      </c>
      <c r="CJ20" s="181" t="n">
        <f aca="false">SUM(CJ21:CJ23)</f>
        <v>0</v>
      </c>
      <c r="CK20" s="181" t="n">
        <f aca="false">SUM(CK21:CK23)</f>
        <v>0</v>
      </c>
      <c r="CL20" s="181" t="n">
        <f aca="false">SUM(CL21:CL23)</f>
        <v>0</v>
      </c>
      <c r="CM20" s="181" t="n">
        <f aca="false">SUM(CM21:CM23)</f>
        <v>0</v>
      </c>
      <c r="CN20" s="181" t="n">
        <f aca="false">SUM(CN21:CN23)</f>
        <v>0</v>
      </c>
      <c r="CO20" s="181" t="n">
        <f aca="false">SUM(CO21:CO23)</f>
        <v>0</v>
      </c>
      <c r="CP20" s="181" t="n">
        <f aca="false">SUM(CP21:CP23)</f>
        <v>0</v>
      </c>
      <c r="CQ20" s="181" t="n">
        <f aca="false">SUM(CQ21:CQ23)</f>
        <v>0</v>
      </c>
      <c r="CR20" s="181" t="n">
        <f aca="false">SUM(CR21:CR23)</f>
        <v>0</v>
      </c>
      <c r="CS20" s="181" t="n">
        <f aca="false">SUM(CS21:CS23)</f>
        <v>0</v>
      </c>
      <c r="CT20" s="181" t="n">
        <f aca="false">SUM(CT21:CT23)</f>
        <v>0</v>
      </c>
      <c r="CU20" s="181" t="n">
        <f aca="false">SUM(CU21:CU23)</f>
        <v>0</v>
      </c>
      <c r="CV20" s="181" t="n">
        <f aca="false">SUM(CV21:CV23)</f>
        <v>0</v>
      </c>
      <c r="CW20" s="181" t="n">
        <f aca="false">SUM(CW21:CW23)</f>
        <v>0</v>
      </c>
      <c r="CX20" s="181" t="n">
        <f aca="false">SUM(CX21:CX23)</f>
        <v>0</v>
      </c>
      <c r="CY20" s="181" t="n">
        <f aca="false">SUM(CY21:CY23)</f>
        <v>0</v>
      </c>
      <c r="CZ20" s="181" t="n">
        <f aca="false">SUM(CZ21:CZ23)</f>
        <v>0</v>
      </c>
      <c r="DA20" s="181" t="n">
        <f aca="false">SUM(DA21:DA23)</f>
        <v>0</v>
      </c>
      <c r="DB20" s="181" t="n">
        <f aca="false">SUM(DB21:DB23)</f>
        <v>0</v>
      </c>
      <c r="DC20" s="181" t="n">
        <f aca="false">SUM(DC21:DC23)</f>
        <v>0</v>
      </c>
      <c r="DD20" s="181" t="n">
        <f aca="false">SUM(DD21:DD23)</f>
        <v>0</v>
      </c>
      <c r="DE20" s="181" t="n">
        <f aca="false">SUM(DE21:DE23)</f>
        <v>0</v>
      </c>
      <c r="DF20" s="181" t="n">
        <f aca="false">SUM(DF21:DF23)</f>
        <v>0</v>
      </c>
      <c r="DG20" s="181" t="n">
        <f aca="false">SUM(DG21:DG23)</f>
        <v>0</v>
      </c>
      <c r="DH20" s="181" t="n">
        <f aca="false">SUM(DH21:DH23)</f>
        <v>0</v>
      </c>
      <c r="DI20" s="181" t="n">
        <f aca="false">SUM(DI21:DI23)</f>
        <v>0</v>
      </c>
      <c r="DJ20" s="181" t="n">
        <f aca="false">SUM(DJ21:DJ23)</f>
        <v>0</v>
      </c>
      <c r="DK20" s="181" t="n">
        <f aca="false">SUM(DK21:DK23)</f>
        <v>0</v>
      </c>
      <c r="DL20" s="181" t="n">
        <f aca="false">SUM(DL21:DL23)</f>
        <v>0</v>
      </c>
      <c r="DM20" s="181" t="n">
        <f aca="false">SUM(DM21:DM23)</f>
        <v>0</v>
      </c>
      <c r="DN20" s="181" t="n">
        <f aca="false">SUM(DN21:DN23)</f>
        <v>0</v>
      </c>
      <c r="DO20" s="181" t="n">
        <f aca="false">SUM(DO21:DO23)</f>
        <v>0</v>
      </c>
      <c r="DP20" s="181" t="n">
        <f aca="false">SUM(DP21:DP23)</f>
        <v>0</v>
      </c>
      <c r="DQ20" s="181" t="n">
        <f aca="false">SUM(DQ21:DQ23)</f>
        <v>0</v>
      </c>
      <c r="DR20" s="181" t="n">
        <f aca="false">SUM(DR21:DR23)</f>
        <v>0</v>
      </c>
      <c r="DS20" s="181" t="n">
        <f aca="false">SUM(DS21:DS23)</f>
        <v>0</v>
      </c>
      <c r="DT20" s="181" t="n">
        <f aca="false">SUM(DT21:DT23)</f>
        <v>0</v>
      </c>
      <c r="DU20" s="181" t="n">
        <f aca="false">SUM(DU21:DU23)</f>
        <v>0</v>
      </c>
      <c r="DV20" s="175" t="n">
        <f aca="false">IF(BJ20 = 0, 0,BJ20/AY20*100)</f>
        <v>0</v>
      </c>
      <c r="DW20" s="138"/>
      <c r="EC20" s="190"/>
      <c r="ED20" s="191"/>
      <c r="EG20" s="191"/>
    </row>
    <row r="21" customFormat="false" ht="11.25" hidden="false" customHeight="false" outlineLevel="0" collapsed="false">
      <c r="C21" s="145"/>
      <c r="D21" s="18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71"/>
      <c r="AM21" s="185" t="s">
        <v>238</v>
      </c>
      <c r="AN21" s="186" t="s">
        <v>239</v>
      </c>
      <c r="AO21" s="187"/>
      <c r="AP21" s="187"/>
      <c r="AQ21" s="187"/>
      <c r="AR21" s="187"/>
      <c r="AS21" s="187"/>
      <c r="AT21" s="187"/>
      <c r="AU21" s="187"/>
      <c r="AV21" s="187"/>
      <c r="AW21" s="188" t="n">
        <f aca="false">SUMIF($EC$49:$EC$300,$EC21,AW$49:AW$300)</f>
        <v>0</v>
      </c>
      <c r="AX21" s="188" t="n">
        <f aca="false">SUMIF($EC$49:$EC$300,$EC21,AX$49:AX$300)</f>
        <v>0</v>
      </c>
      <c r="AY21" s="188" t="n">
        <f aca="false">SUMIF($EC$49:$EC$300,$EC21,AY$49:AY$300)</f>
        <v>0</v>
      </c>
      <c r="AZ21" s="188" t="n">
        <f aca="false">SUMIF($EC$49:$EC$300,$EC21,AZ$49:AZ$300)</f>
        <v>0</v>
      </c>
      <c r="BA21" s="188" t="n">
        <f aca="false">SUMIF($EC$49:$EC$300,$EC21,BA$49:BA$300)</f>
        <v>0</v>
      </c>
      <c r="BB21" s="188" t="n">
        <f aca="false">SUMIF($EC$49:$EC$300,$EC21,BB$49:BB$300)</f>
        <v>0</v>
      </c>
      <c r="BC21" s="188" t="n">
        <f aca="false">SUMIF($EC$49:$EC$300,$EC21,BC$49:BC$300)</f>
        <v>0</v>
      </c>
      <c r="BD21" s="188" t="n">
        <f aca="false">SUMIF($EC$49:$EC$300,$EC21,BD$49:BD$300)</f>
        <v>0</v>
      </c>
      <c r="BE21" s="188" t="n">
        <f aca="false">SUMIF($EC$49:$EC$300,$EC21,BE$49:BE$300)</f>
        <v>0</v>
      </c>
      <c r="BF21" s="188" t="n">
        <f aca="false">SUMIF($EC$49:$EC$300,$EC21,BF$49:BF$300)</f>
        <v>0</v>
      </c>
      <c r="BG21" s="188" t="n">
        <f aca="false">SUMIF($EC$49:$EC$300,$EC21,BG$49:BG$300)</f>
        <v>0</v>
      </c>
      <c r="BH21" s="188" t="n">
        <f aca="false">SUMIF($EC$49:$EC$300,$EC21,BH$49:BH$300)</f>
        <v>0</v>
      </c>
      <c r="BI21" s="188" t="n">
        <f aca="false">SUMIF($EC$49:$EC$300,$EC21,BI$49:BI$300)</f>
        <v>0</v>
      </c>
      <c r="BJ21" s="188" t="n">
        <f aca="false">SUMIF($EC$49:$EC$300,$EC21,BJ$49:BJ$300)</f>
        <v>0</v>
      </c>
      <c r="BK21" s="188" t="n">
        <f aca="false">SUMIF($EC$49:$EC$300,$EC21,BK$49:BK$300)</f>
        <v>0</v>
      </c>
      <c r="BL21" s="188" t="n">
        <f aca="false">SUMIF($EC$49:$EC$300,$EC21,BL$49:BL$300)</f>
        <v>0</v>
      </c>
      <c r="BM21" s="188" t="n">
        <f aca="false">SUMIF($EC$49:$EC$300,$EC21,BM$49:BM$300)</f>
        <v>0</v>
      </c>
      <c r="BN21" s="188" t="n">
        <f aca="false">SUMIF($EC$49:$EC$300,$EC21,BN$49:BN$300)</f>
        <v>0</v>
      </c>
      <c r="BO21" s="188" t="n">
        <f aca="false">SUMIF($EC$49:$EC$300,$EC21,BO$49:BO$300)</f>
        <v>0</v>
      </c>
      <c r="BP21" s="188" t="n">
        <f aca="false">SUMIF($EC$49:$EC$300,$EC21,BP$49:BP$300)</f>
        <v>0</v>
      </c>
      <c r="BQ21" s="188" t="n">
        <f aca="false">SUMIF($EC$49:$EC$300,$EC21,BQ$49:BQ$300)</f>
        <v>0</v>
      </c>
      <c r="BR21" s="188" t="n">
        <f aca="false">SUMIF($EC$49:$EC$300,$EC21,BR$49:BR$300)</f>
        <v>0</v>
      </c>
      <c r="BS21" s="188" t="n">
        <f aca="false">SUMIF($EC$49:$EC$300,$EC21,BS$49:BS$300)</f>
        <v>0</v>
      </c>
      <c r="BT21" s="188" t="n">
        <f aca="false">SUMIF($EC$49:$EC$300,$EC21,BT$49:BT$300)</f>
        <v>0</v>
      </c>
      <c r="BU21" s="188" t="n">
        <f aca="false">SUMIF($EC$49:$EC$300,$EC21,BU$49:BU$300)</f>
        <v>0</v>
      </c>
      <c r="BV21" s="188" t="n">
        <f aca="false">SUMIF($EC$49:$EC$300,$EC21,BV$49:BV$300)</f>
        <v>0</v>
      </c>
      <c r="BW21" s="188" t="n">
        <f aca="false">SUMIF($EC$49:$EC$300,$EC21,BW$49:BW$300)</f>
        <v>0</v>
      </c>
      <c r="BX21" s="188" t="n">
        <f aca="false">SUMIF($EC$49:$EC$300,$EC21,BX$49:BX$300)</f>
        <v>0</v>
      </c>
      <c r="BY21" s="188" t="n">
        <f aca="false">SUMIF($EC$49:$EC$300,$EC21,BY$49:BY$300)</f>
        <v>0</v>
      </c>
      <c r="BZ21" s="188" t="n">
        <f aca="false">SUMIF($EC$49:$EC$300,$EC21,BZ$49:BZ$300)</f>
        <v>0</v>
      </c>
      <c r="CA21" s="188" t="n">
        <f aca="false">SUMIF($EC$49:$EC$300,$EC21,CA$49:CA$300)</f>
        <v>0</v>
      </c>
      <c r="CB21" s="188" t="n">
        <f aca="false">SUMIF($EC$49:$EC$300,$EC21,CB$49:CB$300)</f>
        <v>0</v>
      </c>
      <c r="CC21" s="188" t="n">
        <f aca="false">SUMIF($EC$49:$EC$300,$EC21,CC$49:CC$300)</f>
        <v>0</v>
      </c>
      <c r="CD21" s="188" t="n">
        <f aca="false">SUMIF($EC$49:$EC$300,$EC21,CD$49:CD$300)</f>
        <v>0</v>
      </c>
      <c r="CE21" s="188" t="n">
        <f aca="false">SUMIF($EC$49:$EC$300,$EC21,CE$49:CE$300)</f>
        <v>0</v>
      </c>
      <c r="CF21" s="188" t="n">
        <f aca="false">SUMIF($EC$49:$EC$300,$EC21,CF$49:CF$300)</f>
        <v>0</v>
      </c>
      <c r="CG21" s="188" t="n">
        <f aca="false">SUMIF($EC$49:$EC$300,$EC21,CG$49:CG$300)</f>
        <v>0</v>
      </c>
      <c r="CH21" s="188" t="n">
        <f aca="false">SUMIF($EC$49:$EC$300,$EC21,CH$49:CH$300)</f>
        <v>0</v>
      </c>
      <c r="CI21" s="188" t="n">
        <f aca="false">SUMIF($EC$49:$EC$300,$EC21,CI$49:CI$300)</f>
        <v>0</v>
      </c>
      <c r="CJ21" s="188" t="n">
        <f aca="false">SUMIF($EC$49:$EC$300,$EC21,CJ$49:CJ$300)</f>
        <v>0</v>
      </c>
      <c r="CK21" s="188" t="n">
        <f aca="false">SUMIF($EC$49:$EC$300,$EC21,CK$49:CK$300)</f>
        <v>0</v>
      </c>
      <c r="CL21" s="188" t="n">
        <f aca="false">SUMIF($EC$49:$EC$300,$EC21,CL$49:CL$300)</f>
        <v>0</v>
      </c>
      <c r="CM21" s="188" t="n">
        <f aca="false">SUMIF($EC$49:$EC$300,$EC21,CM$49:CM$300)</f>
        <v>0</v>
      </c>
      <c r="CN21" s="188" t="n">
        <f aca="false">SUMIF($EC$49:$EC$300,$EC21,CN$49:CN$300)</f>
        <v>0</v>
      </c>
      <c r="CO21" s="188" t="n">
        <f aca="false">SUMIF($EC$49:$EC$300,$EC21,CO$49:CO$300)</f>
        <v>0</v>
      </c>
      <c r="CP21" s="188" t="n">
        <f aca="false">SUMIF($EC$49:$EC$300,$EC21,CP$49:CP$300)</f>
        <v>0</v>
      </c>
      <c r="CQ21" s="188" t="n">
        <f aca="false">SUMIF($EC$49:$EC$300,$EC21,CQ$49:CQ$300)</f>
        <v>0</v>
      </c>
      <c r="CR21" s="188" t="n">
        <f aca="false">SUMIF($EC$49:$EC$300,$EC21,CR$49:CR$300)</f>
        <v>0</v>
      </c>
      <c r="CS21" s="188" t="n">
        <f aca="false">SUMIF($EC$49:$EC$300,$EC21,CS$49:CS$300)</f>
        <v>0</v>
      </c>
      <c r="CT21" s="188" t="n">
        <f aca="false">SUMIF($EC$49:$EC$300,$EC21,CT$49:CT$300)</f>
        <v>0</v>
      </c>
      <c r="CU21" s="188" t="n">
        <f aca="false">SUMIF($EC$49:$EC$300,$EC21,CU$49:CU$300)</f>
        <v>0</v>
      </c>
      <c r="CV21" s="188" t="n">
        <f aca="false">SUMIF($EC$49:$EC$300,$EC21,CV$49:CV$300)</f>
        <v>0</v>
      </c>
      <c r="CW21" s="188" t="n">
        <f aca="false">SUMIF($EC$49:$EC$300,$EC21,CW$49:CW$300)</f>
        <v>0</v>
      </c>
      <c r="CX21" s="188" t="n">
        <f aca="false">SUMIF($EC$49:$EC$300,$EC21,CX$49:CX$300)</f>
        <v>0</v>
      </c>
      <c r="CY21" s="188" t="n">
        <f aca="false">SUMIF($EC$49:$EC$300,$EC21,CY$49:CY$300)</f>
        <v>0</v>
      </c>
      <c r="CZ21" s="188" t="n">
        <f aca="false">SUMIF($EC$49:$EC$300,$EC21,CZ$49:CZ$300)</f>
        <v>0</v>
      </c>
      <c r="DA21" s="188" t="n">
        <f aca="false">SUMIF($EC$49:$EC$300,$EC21,DA$49:DA$300)</f>
        <v>0</v>
      </c>
      <c r="DB21" s="188" t="n">
        <f aca="false">SUMIF($EC$49:$EC$300,$EC21,DB$49:DB$300)</f>
        <v>0</v>
      </c>
      <c r="DC21" s="188" t="n">
        <f aca="false">SUMIF($EC$49:$EC$300,$EC21,DC$49:DC$300)</f>
        <v>0</v>
      </c>
      <c r="DD21" s="188" t="n">
        <f aca="false">SUMIF($EC$49:$EC$300,$EC21,DD$49:DD$300)</f>
        <v>0</v>
      </c>
      <c r="DE21" s="188" t="n">
        <f aca="false">SUMIF($EC$49:$EC$300,$EC21,DE$49:DE$300)</f>
        <v>0</v>
      </c>
      <c r="DF21" s="188" t="n">
        <f aca="false">SUMIF($EC$49:$EC$300,$EC21,DF$49:DF$300)</f>
        <v>0</v>
      </c>
      <c r="DG21" s="188" t="n">
        <f aca="false">SUMIF($EC$49:$EC$300,$EC21,DG$49:DG$300)</f>
        <v>0</v>
      </c>
      <c r="DH21" s="188" t="n">
        <f aca="false">SUMIF($EC$49:$EC$300,$EC21,DH$49:DH$300)</f>
        <v>0</v>
      </c>
      <c r="DI21" s="188" t="n">
        <f aca="false">SUMIF($EC$49:$EC$300,$EC21,DI$49:DI$300)</f>
        <v>0</v>
      </c>
      <c r="DJ21" s="188" t="n">
        <f aca="false">SUMIF($EC$49:$EC$300,$EC21,DJ$49:DJ$300)</f>
        <v>0</v>
      </c>
      <c r="DK21" s="188" t="n">
        <f aca="false">SUMIF($EC$49:$EC$300,$EC21,DK$49:DK$300)</f>
        <v>0</v>
      </c>
      <c r="DL21" s="188" t="n">
        <f aca="false">SUMIF($EC$49:$EC$300,$EC21,DL$49:DL$300)</f>
        <v>0</v>
      </c>
      <c r="DM21" s="188" t="n">
        <f aca="false">SUMIF($EC$49:$EC$300,$EC21,DM$49:DM$300)</f>
        <v>0</v>
      </c>
      <c r="DN21" s="188" t="n">
        <f aca="false">SUMIF($EC$49:$EC$300,$EC21,DN$49:DN$300)</f>
        <v>0</v>
      </c>
      <c r="DO21" s="188" t="n">
        <f aca="false">SUMIF($EC$49:$EC$300,$EC21,DO$49:DO$300)</f>
        <v>0</v>
      </c>
      <c r="DP21" s="188" t="n">
        <f aca="false">SUMIF($EC$49:$EC$300,$EC21,DP$49:DP$300)</f>
        <v>0</v>
      </c>
      <c r="DQ21" s="188" t="n">
        <f aca="false">SUMIF($EC$49:$EC$300,$EC21,DQ$49:DQ$300)</f>
        <v>0</v>
      </c>
      <c r="DR21" s="188" t="n">
        <f aca="false">SUMIF($EC$49:$EC$300,$EC21,DR$49:DR$300)</f>
        <v>0</v>
      </c>
      <c r="DS21" s="188" t="n">
        <f aca="false">SUMIF($EC$49:$EC$300,$EC21,DS$49:DS$300)</f>
        <v>0</v>
      </c>
      <c r="DT21" s="188" t="n">
        <f aca="false">SUMIF($EC$49:$EC$300,$EC21,DT$49:DT$300)</f>
        <v>0</v>
      </c>
      <c r="DU21" s="188" t="n">
        <f aca="false">SUMIF($EC$49:$EC$300,$EC21,DU$49:DU$300)</f>
        <v>0</v>
      </c>
      <c r="DV21" s="189" t="n">
        <f aca="false">IF(BJ21 = 0, 0,BJ21/AY21*100)</f>
        <v>0</v>
      </c>
      <c r="DW21" s="138"/>
      <c r="EC21" s="190" t="str">
        <f aca="false">AN21 &amp; "0"</f>
        <v>Федеральный бюджет0</v>
      </c>
      <c r="ED21" s="191"/>
      <c r="EG21" s="190"/>
    </row>
    <row r="22" customFormat="false" ht="11.25" hidden="false" customHeight="false" outlineLevel="0" collapsed="false">
      <c r="C22" s="145"/>
      <c r="D22" s="18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71"/>
      <c r="AM22" s="185" t="s">
        <v>240</v>
      </c>
      <c r="AN22" s="186" t="s">
        <v>241</v>
      </c>
      <c r="AO22" s="187"/>
      <c r="AP22" s="187"/>
      <c r="AQ22" s="187"/>
      <c r="AR22" s="187"/>
      <c r="AS22" s="187"/>
      <c r="AT22" s="187"/>
      <c r="AU22" s="187"/>
      <c r="AV22" s="187"/>
      <c r="AW22" s="188" t="n">
        <f aca="false">SUMIF($EC$49:$EC$300,$EC22,AW$49:AW$300)</f>
        <v>0</v>
      </c>
      <c r="AX22" s="188" t="n">
        <f aca="false">SUMIF($EC$49:$EC$300,$EC22,AX$49:AX$300)</f>
        <v>0</v>
      </c>
      <c r="AY22" s="188" t="n">
        <f aca="false">SUMIF($EC$49:$EC$300,$EC22,AY$49:AY$300)</f>
        <v>0</v>
      </c>
      <c r="AZ22" s="188" t="n">
        <f aca="false">SUMIF($EC$49:$EC$300,$EC22,AZ$49:AZ$300)</f>
        <v>0</v>
      </c>
      <c r="BA22" s="188" t="n">
        <f aca="false">SUMIF($EC$49:$EC$300,$EC22,BA$49:BA$300)</f>
        <v>0</v>
      </c>
      <c r="BB22" s="188" t="n">
        <f aca="false">SUMIF($EC$49:$EC$300,$EC22,BB$49:BB$300)</f>
        <v>0</v>
      </c>
      <c r="BC22" s="188" t="n">
        <f aca="false">SUMIF($EC$49:$EC$300,$EC22,BC$49:BC$300)</f>
        <v>0</v>
      </c>
      <c r="BD22" s="188" t="n">
        <f aca="false">SUMIF($EC$49:$EC$300,$EC22,BD$49:BD$300)</f>
        <v>0</v>
      </c>
      <c r="BE22" s="188" t="n">
        <f aca="false">SUMIF($EC$49:$EC$300,$EC22,BE$49:BE$300)</f>
        <v>0</v>
      </c>
      <c r="BF22" s="188" t="n">
        <f aca="false">SUMIF($EC$49:$EC$300,$EC22,BF$49:BF$300)</f>
        <v>0</v>
      </c>
      <c r="BG22" s="188" t="n">
        <f aca="false">SUMIF($EC$49:$EC$300,$EC22,BG$49:BG$300)</f>
        <v>0</v>
      </c>
      <c r="BH22" s="188" t="n">
        <f aca="false">SUMIF($EC$49:$EC$300,$EC22,BH$49:BH$300)</f>
        <v>0</v>
      </c>
      <c r="BI22" s="188" t="n">
        <f aca="false">SUMIF($EC$49:$EC$300,$EC22,BI$49:BI$300)</f>
        <v>0</v>
      </c>
      <c r="BJ22" s="188" t="n">
        <f aca="false">SUMIF($EC$49:$EC$300,$EC22,BJ$49:BJ$300)</f>
        <v>0</v>
      </c>
      <c r="BK22" s="188" t="n">
        <f aca="false">SUMIF($EC$49:$EC$300,$EC22,BK$49:BK$300)</f>
        <v>0</v>
      </c>
      <c r="BL22" s="188" t="n">
        <f aca="false">SUMIF($EC$49:$EC$300,$EC22,BL$49:BL$300)</f>
        <v>0</v>
      </c>
      <c r="BM22" s="188" t="n">
        <f aca="false">SUMIF($EC$49:$EC$300,$EC22,BM$49:BM$300)</f>
        <v>0</v>
      </c>
      <c r="BN22" s="188" t="n">
        <f aca="false">SUMIF($EC$49:$EC$300,$EC22,BN$49:BN$300)</f>
        <v>0</v>
      </c>
      <c r="BO22" s="188" t="n">
        <f aca="false">SUMIF($EC$49:$EC$300,$EC22,BO$49:BO$300)</f>
        <v>0</v>
      </c>
      <c r="BP22" s="188" t="n">
        <f aca="false">SUMIF($EC$49:$EC$300,$EC22,BP$49:BP$300)</f>
        <v>0</v>
      </c>
      <c r="BQ22" s="188" t="n">
        <f aca="false">SUMIF($EC$49:$EC$300,$EC22,BQ$49:BQ$300)</f>
        <v>0</v>
      </c>
      <c r="BR22" s="188" t="n">
        <f aca="false">SUMIF($EC$49:$EC$300,$EC22,BR$49:BR$300)</f>
        <v>0</v>
      </c>
      <c r="BS22" s="188" t="n">
        <f aca="false">SUMIF($EC$49:$EC$300,$EC22,BS$49:BS$300)</f>
        <v>0</v>
      </c>
      <c r="BT22" s="188" t="n">
        <f aca="false">SUMIF($EC$49:$EC$300,$EC22,BT$49:BT$300)</f>
        <v>0</v>
      </c>
      <c r="BU22" s="188" t="n">
        <f aca="false">SUMIF($EC$49:$EC$300,$EC22,BU$49:BU$300)</f>
        <v>0</v>
      </c>
      <c r="BV22" s="188" t="n">
        <f aca="false">SUMIF($EC$49:$EC$300,$EC22,BV$49:BV$300)</f>
        <v>0</v>
      </c>
      <c r="BW22" s="188" t="n">
        <f aca="false">SUMIF($EC$49:$EC$300,$EC22,BW$49:BW$300)</f>
        <v>0</v>
      </c>
      <c r="BX22" s="188" t="n">
        <f aca="false">SUMIF($EC$49:$EC$300,$EC22,BX$49:BX$300)</f>
        <v>0</v>
      </c>
      <c r="BY22" s="188" t="n">
        <f aca="false">SUMIF($EC$49:$EC$300,$EC22,BY$49:BY$300)</f>
        <v>0</v>
      </c>
      <c r="BZ22" s="188" t="n">
        <f aca="false">SUMIF($EC$49:$EC$300,$EC22,BZ$49:BZ$300)</f>
        <v>0</v>
      </c>
      <c r="CA22" s="188" t="n">
        <f aca="false">SUMIF($EC$49:$EC$300,$EC22,CA$49:CA$300)</f>
        <v>0</v>
      </c>
      <c r="CB22" s="188" t="n">
        <f aca="false">SUMIF($EC$49:$EC$300,$EC22,CB$49:CB$300)</f>
        <v>0</v>
      </c>
      <c r="CC22" s="188" t="n">
        <f aca="false">SUMIF($EC$49:$EC$300,$EC22,CC$49:CC$300)</f>
        <v>0</v>
      </c>
      <c r="CD22" s="188" t="n">
        <f aca="false">SUMIF($EC$49:$EC$300,$EC22,CD$49:CD$300)</f>
        <v>0</v>
      </c>
      <c r="CE22" s="188" t="n">
        <f aca="false">SUMIF($EC$49:$EC$300,$EC22,CE$49:CE$300)</f>
        <v>0</v>
      </c>
      <c r="CF22" s="188" t="n">
        <f aca="false">SUMIF($EC$49:$EC$300,$EC22,CF$49:CF$300)</f>
        <v>0</v>
      </c>
      <c r="CG22" s="188" t="n">
        <f aca="false">SUMIF($EC$49:$EC$300,$EC22,CG$49:CG$300)</f>
        <v>0</v>
      </c>
      <c r="CH22" s="188" t="n">
        <f aca="false">SUMIF($EC$49:$EC$300,$EC22,CH$49:CH$300)</f>
        <v>0</v>
      </c>
      <c r="CI22" s="188" t="n">
        <f aca="false">SUMIF($EC$49:$EC$300,$EC22,CI$49:CI$300)</f>
        <v>0</v>
      </c>
      <c r="CJ22" s="188" t="n">
        <f aca="false">SUMIF($EC$49:$EC$300,$EC22,CJ$49:CJ$300)</f>
        <v>0</v>
      </c>
      <c r="CK22" s="188" t="n">
        <f aca="false">SUMIF($EC$49:$EC$300,$EC22,CK$49:CK$300)</f>
        <v>0</v>
      </c>
      <c r="CL22" s="188" t="n">
        <f aca="false">SUMIF($EC$49:$EC$300,$EC22,CL$49:CL$300)</f>
        <v>0</v>
      </c>
      <c r="CM22" s="188" t="n">
        <f aca="false">SUMIF($EC$49:$EC$300,$EC22,CM$49:CM$300)</f>
        <v>0</v>
      </c>
      <c r="CN22" s="188" t="n">
        <f aca="false">SUMIF($EC$49:$EC$300,$EC22,CN$49:CN$300)</f>
        <v>0</v>
      </c>
      <c r="CO22" s="188" t="n">
        <f aca="false">SUMIF($EC$49:$EC$300,$EC22,CO$49:CO$300)</f>
        <v>0</v>
      </c>
      <c r="CP22" s="188" t="n">
        <f aca="false">SUMIF($EC$49:$EC$300,$EC22,CP$49:CP$300)</f>
        <v>0</v>
      </c>
      <c r="CQ22" s="188" t="n">
        <f aca="false">SUMIF($EC$49:$EC$300,$EC22,CQ$49:CQ$300)</f>
        <v>0</v>
      </c>
      <c r="CR22" s="188" t="n">
        <f aca="false">SUMIF($EC$49:$EC$300,$EC22,CR$49:CR$300)</f>
        <v>0</v>
      </c>
      <c r="CS22" s="188" t="n">
        <f aca="false">SUMIF($EC$49:$EC$300,$EC22,CS$49:CS$300)</f>
        <v>0</v>
      </c>
      <c r="CT22" s="188" t="n">
        <f aca="false">SUMIF($EC$49:$EC$300,$EC22,CT$49:CT$300)</f>
        <v>0</v>
      </c>
      <c r="CU22" s="188" t="n">
        <f aca="false">SUMIF($EC$49:$EC$300,$EC22,CU$49:CU$300)</f>
        <v>0</v>
      </c>
      <c r="CV22" s="188" t="n">
        <f aca="false">SUMIF($EC$49:$EC$300,$EC22,CV$49:CV$300)</f>
        <v>0</v>
      </c>
      <c r="CW22" s="188" t="n">
        <f aca="false">SUMIF($EC$49:$EC$300,$EC22,CW$49:CW$300)</f>
        <v>0</v>
      </c>
      <c r="CX22" s="188" t="n">
        <f aca="false">SUMIF($EC$49:$EC$300,$EC22,CX$49:CX$300)</f>
        <v>0</v>
      </c>
      <c r="CY22" s="188" t="n">
        <f aca="false">SUMIF($EC$49:$EC$300,$EC22,CY$49:CY$300)</f>
        <v>0</v>
      </c>
      <c r="CZ22" s="188" t="n">
        <f aca="false">SUMIF($EC$49:$EC$300,$EC22,CZ$49:CZ$300)</f>
        <v>0</v>
      </c>
      <c r="DA22" s="188" t="n">
        <f aca="false">SUMIF($EC$49:$EC$300,$EC22,DA$49:DA$300)</f>
        <v>0</v>
      </c>
      <c r="DB22" s="188" t="n">
        <f aca="false">SUMIF($EC$49:$EC$300,$EC22,DB$49:DB$300)</f>
        <v>0</v>
      </c>
      <c r="DC22" s="188" t="n">
        <f aca="false">SUMIF($EC$49:$EC$300,$EC22,DC$49:DC$300)</f>
        <v>0</v>
      </c>
      <c r="DD22" s="188" t="n">
        <f aca="false">SUMIF($EC$49:$EC$300,$EC22,DD$49:DD$300)</f>
        <v>0</v>
      </c>
      <c r="DE22" s="188" t="n">
        <f aca="false">SUMIF($EC$49:$EC$300,$EC22,DE$49:DE$300)</f>
        <v>0</v>
      </c>
      <c r="DF22" s="188" t="n">
        <f aca="false">SUMIF($EC$49:$EC$300,$EC22,DF$49:DF$300)</f>
        <v>0</v>
      </c>
      <c r="DG22" s="188" t="n">
        <f aca="false">SUMIF($EC$49:$EC$300,$EC22,DG$49:DG$300)</f>
        <v>0</v>
      </c>
      <c r="DH22" s="188" t="n">
        <f aca="false">SUMIF($EC$49:$EC$300,$EC22,DH$49:DH$300)</f>
        <v>0</v>
      </c>
      <c r="DI22" s="188" t="n">
        <f aca="false">SUMIF($EC$49:$EC$300,$EC22,DI$49:DI$300)</f>
        <v>0</v>
      </c>
      <c r="DJ22" s="188" t="n">
        <f aca="false">SUMIF($EC$49:$EC$300,$EC22,DJ$49:DJ$300)</f>
        <v>0</v>
      </c>
      <c r="DK22" s="188" t="n">
        <f aca="false">SUMIF($EC$49:$EC$300,$EC22,DK$49:DK$300)</f>
        <v>0</v>
      </c>
      <c r="DL22" s="188" t="n">
        <f aca="false">SUMIF($EC$49:$EC$300,$EC22,DL$49:DL$300)</f>
        <v>0</v>
      </c>
      <c r="DM22" s="188" t="n">
        <f aca="false">SUMIF($EC$49:$EC$300,$EC22,DM$49:DM$300)</f>
        <v>0</v>
      </c>
      <c r="DN22" s="188" t="n">
        <f aca="false">SUMIF($EC$49:$EC$300,$EC22,DN$49:DN$300)</f>
        <v>0</v>
      </c>
      <c r="DO22" s="188" t="n">
        <f aca="false">SUMIF($EC$49:$EC$300,$EC22,DO$49:DO$300)</f>
        <v>0</v>
      </c>
      <c r="DP22" s="188" t="n">
        <f aca="false">SUMIF($EC$49:$EC$300,$EC22,DP$49:DP$300)</f>
        <v>0</v>
      </c>
      <c r="DQ22" s="188" t="n">
        <f aca="false">SUMIF($EC$49:$EC$300,$EC22,DQ$49:DQ$300)</f>
        <v>0</v>
      </c>
      <c r="DR22" s="188" t="n">
        <f aca="false">SUMIF($EC$49:$EC$300,$EC22,DR$49:DR$300)</f>
        <v>0</v>
      </c>
      <c r="DS22" s="188" t="n">
        <f aca="false">SUMIF($EC$49:$EC$300,$EC22,DS$49:DS$300)</f>
        <v>0</v>
      </c>
      <c r="DT22" s="188" t="n">
        <f aca="false">SUMIF($EC$49:$EC$300,$EC22,DT$49:DT$300)</f>
        <v>0</v>
      </c>
      <c r="DU22" s="188" t="n">
        <f aca="false">SUMIF($EC$49:$EC$300,$EC22,DU$49:DU$300)</f>
        <v>0</v>
      </c>
      <c r="DV22" s="189" t="n">
        <f aca="false">IF(BJ22 = 0, 0,BJ22/AY22*100)</f>
        <v>0</v>
      </c>
      <c r="DW22" s="138"/>
      <c r="EC22" s="190" t="str">
        <f aca="false">AN22 &amp; "0"</f>
        <v>Бюджет субъекта РФ0</v>
      </c>
      <c r="ED22" s="191"/>
      <c r="EG22" s="190"/>
    </row>
    <row r="23" customFormat="false" ht="11.25" hidden="false" customHeight="true" outlineLevel="0" collapsed="false">
      <c r="C23" s="145"/>
      <c r="D23" s="18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71"/>
      <c r="AM23" s="185" t="s">
        <v>242</v>
      </c>
      <c r="AN23" s="186" t="s">
        <v>243</v>
      </c>
      <c r="AO23" s="187"/>
      <c r="AP23" s="187"/>
      <c r="AQ23" s="187"/>
      <c r="AR23" s="187"/>
      <c r="AS23" s="187"/>
      <c r="AT23" s="187"/>
      <c r="AU23" s="187"/>
      <c r="AV23" s="187"/>
      <c r="AW23" s="188" t="n">
        <f aca="false">SUMIF($EC$49:$EC$300,$EC23,AW$49:AW$300)</f>
        <v>0</v>
      </c>
      <c r="AX23" s="188" t="n">
        <f aca="false">SUMIF($EC$49:$EC$300,$EC23,AX$49:AX$300)</f>
        <v>0</v>
      </c>
      <c r="AY23" s="188" t="n">
        <f aca="false">SUMIF($EC$49:$EC$300,$EC23,AY$49:AY$300)</f>
        <v>0</v>
      </c>
      <c r="AZ23" s="188" t="n">
        <f aca="false">SUMIF($EC$49:$EC$300,$EC23,AZ$49:AZ$300)</f>
        <v>0</v>
      </c>
      <c r="BA23" s="188" t="n">
        <f aca="false">SUMIF($EC$49:$EC$300,$EC23,BA$49:BA$300)</f>
        <v>0</v>
      </c>
      <c r="BB23" s="188" t="n">
        <f aca="false">SUMIF($EC$49:$EC$300,$EC23,BB$49:BB$300)</f>
        <v>0</v>
      </c>
      <c r="BC23" s="188" t="n">
        <f aca="false">SUMIF($EC$49:$EC$300,$EC23,BC$49:BC$300)</f>
        <v>0</v>
      </c>
      <c r="BD23" s="188" t="n">
        <f aca="false">SUMIF($EC$49:$EC$300,$EC23,BD$49:BD$300)</f>
        <v>0</v>
      </c>
      <c r="BE23" s="188" t="n">
        <f aca="false">SUMIF($EC$49:$EC$300,$EC23,BE$49:BE$300)</f>
        <v>0</v>
      </c>
      <c r="BF23" s="188" t="n">
        <f aca="false">SUMIF($EC$49:$EC$300,$EC23,BF$49:BF$300)</f>
        <v>0</v>
      </c>
      <c r="BG23" s="188" t="n">
        <f aca="false">SUMIF($EC$49:$EC$300,$EC23,BG$49:BG$300)</f>
        <v>0</v>
      </c>
      <c r="BH23" s="188" t="n">
        <f aca="false">SUMIF($EC$49:$EC$300,$EC23,BH$49:BH$300)</f>
        <v>0</v>
      </c>
      <c r="BI23" s="188" t="n">
        <f aca="false">SUMIF($EC$49:$EC$300,$EC23,BI$49:BI$300)</f>
        <v>0</v>
      </c>
      <c r="BJ23" s="188" t="n">
        <f aca="false">SUMIF($EC$49:$EC$300,$EC23,BJ$49:BJ$300)</f>
        <v>0</v>
      </c>
      <c r="BK23" s="188" t="n">
        <f aca="false">SUMIF($EC$49:$EC$300,$EC23,BK$49:BK$300)</f>
        <v>0</v>
      </c>
      <c r="BL23" s="188" t="n">
        <f aca="false">SUMIF($EC$49:$EC$300,$EC23,BL$49:BL$300)</f>
        <v>0</v>
      </c>
      <c r="BM23" s="188" t="n">
        <f aca="false">SUMIF($EC$49:$EC$300,$EC23,BM$49:BM$300)</f>
        <v>0</v>
      </c>
      <c r="BN23" s="188" t="n">
        <f aca="false">SUMIF($EC$49:$EC$300,$EC23,BN$49:BN$300)</f>
        <v>0</v>
      </c>
      <c r="BO23" s="188" t="n">
        <f aca="false">SUMIF($EC$49:$EC$300,$EC23,BO$49:BO$300)</f>
        <v>0</v>
      </c>
      <c r="BP23" s="188" t="n">
        <f aca="false">SUMIF($EC$49:$EC$300,$EC23,BP$49:BP$300)</f>
        <v>0</v>
      </c>
      <c r="BQ23" s="188" t="n">
        <f aca="false">SUMIF($EC$49:$EC$300,$EC23,BQ$49:BQ$300)</f>
        <v>0</v>
      </c>
      <c r="BR23" s="188" t="n">
        <f aca="false">SUMIF($EC$49:$EC$300,$EC23,BR$49:BR$300)</f>
        <v>0</v>
      </c>
      <c r="BS23" s="188" t="n">
        <f aca="false">SUMIF($EC$49:$EC$300,$EC23,BS$49:BS$300)</f>
        <v>0</v>
      </c>
      <c r="BT23" s="188" t="n">
        <f aca="false">SUMIF($EC$49:$EC$300,$EC23,BT$49:BT$300)</f>
        <v>0</v>
      </c>
      <c r="BU23" s="188" t="n">
        <f aca="false">SUMIF($EC$49:$EC$300,$EC23,BU$49:BU$300)</f>
        <v>0</v>
      </c>
      <c r="BV23" s="188" t="n">
        <f aca="false">SUMIF($EC$49:$EC$300,$EC23,BV$49:BV$300)</f>
        <v>0</v>
      </c>
      <c r="BW23" s="188" t="n">
        <f aca="false">SUMIF($EC$49:$EC$300,$EC23,BW$49:BW$300)</f>
        <v>0</v>
      </c>
      <c r="BX23" s="188" t="n">
        <f aca="false">SUMIF($EC$49:$EC$300,$EC23,BX$49:BX$300)</f>
        <v>0</v>
      </c>
      <c r="BY23" s="188" t="n">
        <f aca="false">SUMIF($EC$49:$EC$300,$EC23,BY$49:BY$300)</f>
        <v>0</v>
      </c>
      <c r="BZ23" s="188" t="n">
        <f aca="false">SUMIF($EC$49:$EC$300,$EC23,BZ$49:BZ$300)</f>
        <v>0</v>
      </c>
      <c r="CA23" s="188" t="n">
        <f aca="false">SUMIF($EC$49:$EC$300,$EC23,CA$49:CA$300)</f>
        <v>0</v>
      </c>
      <c r="CB23" s="188" t="n">
        <f aca="false">SUMIF($EC$49:$EC$300,$EC23,CB$49:CB$300)</f>
        <v>0</v>
      </c>
      <c r="CC23" s="188" t="n">
        <f aca="false">SUMIF($EC$49:$EC$300,$EC23,CC$49:CC$300)</f>
        <v>0</v>
      </c>
      <c r="CD23" s="188" t="n">
        <f aca="false">SUMIF($EC$49:$EC$300,$EC23,CD$49:CD$300)</f>
        <v>0</v>
      </c>
      <c r="CE23" s="188" t="n">
        <f aca="false">SUMIF($EC$49:$EC$300,$EC23,CE$49:CE$300)</f>
        <v>0</v>
      </c>
      <c r="CF23" s="188" t="n">
        <f aca="false">SUMIF($EC$49:$EC$300,$EC23,CF$49:CF$300)</f>
        <v>0</v>
      </c>
      <c r="CG23" s="188" t="n">
        <f aca="false">SUMIF($EC$49:$EC$300,$EC23,CG$49:CG$300)</f>
        <v>0</v>
      </c>
      <c r="CH23" s="188" t="n">
        <f aca="false">SUMIF($EC$49:$EC$300,$EC23,CH$49:CH$300)</f>
        <v>0</v>
      </c>
      <c r="CI23" s="188" t="n">
        <f aca="false">SUMIF($EC$49:$EC$300,$EC23,CI$49:CI$300)</f>
        <v>0</v>
      </c>
      <c r="CJ23" s="188" t="n">
        <f aca="false">SUMIF($EC$49:$EC$300,$EC23,CJ$49:CJ$300)</f>
        <v>0</v>
      </c>
      <c r="CK23" s="188" t="n">
        <f aca="false">SUMIF($EC$49:$EC$300,$EC23,CK$49:CK$300)</f>
        <v>0</v>
      </c>
      <c r="CL23" s="188" t="n">
        <f aca="false">SUMIF($EC$49:$EC$300,$EC23,CL$49:CL$300)</f>
        <v>0</v>
      </c>
      <c r="CM23" s="188" t="n">
        <f aca="false">SUMIF($EC$49:$EC$300,$EC23,CM$49:CM$300)</f>
        <v>0</v>
      </c>
      <c r="CN23" s="188" t="n">
        <f aca="false">SUMIF($EC$49:$EC$300,$EC23,CN$49:CN$300)</f>
        <v>0</v>
      </c>
      <c r="CO23" s="188" t="n">
        <f aca="false">SUMIF($EC$49:$EC$300,$EC23,CO$49:CO$300)</f>
        <v>0</v>
      </c>
      <c r="CP23" s="188" t="n">
        <f aca="false">SUMIF($EC$49:$EC$300,$EC23,CP$49:CP$300)</f>
        <v>0</v>
      </c>
      <c r="CQ23" s="188" t="n">
        <f aca="false">SUMIF($EC$49:$EC$300,$EC23,CQ$49:CQ$300)</f>
        <v>0</v>
      </c>
      <c r="CR23" s="188" t="n">
        <f aca="false">SUMIF($EC$49:$EC$300,$EC23,CR$49:CR$300)</f>
        <v>0</v>
      </c>
      <c r="CS23" s="188" t="n">
        <f aca="false">SUMIF($EC$49:$EC$300,$EC23,CS$49:CS$300)</f>
        <v>0</v>
      </c>
      <c r="CT23" s="188" t="n">
        <f aca="false">SUMIF($EC$49:$EC$300,$EC23,CT$49:CT$300)</f>
        <v>0</v>
      </c>
      <c r="CU23" s="188" t="n">
        <f aca="false">SUMIF($EC$49:$EC$300,$EC23,CU$49:CU$300)</f>
        <v>0</v>
      </c>
      <c r="CV23" s="188" t="n">
        <f aca="false">SUMIF($EC$49:$EC$300,$EC23,CV$49:CV$300)</f>
        <v>0</v>
      </c>
      <c r="CW23" s="188" t="n">
        <f aca="false">SUMIF($EC$49:$EC$300,$EC23,CW$49:CW$300)</f>
        <v>0</v>
      </c>
      <c r="CX23" s="188" t="n">
        <f aca="false">SUMIF($EC$49:$EC$300,$EC23,CX$49:CX$300)</f>
        <v>0</v>
      </c>
      <c r="CY23" s="188" t="n">
        <f aca="false">SUMIF($EC$49:$EC$300,$EC23,CY$49:CY$300)</f>
        <v>0</v>
      </c>
      <c r="CZ23" s="188" t="n">
        <f aca="false">SUMIF($EC$49:$EC$300,$EC23,CZ$49:CZ$300)</f>
        <v>0</v>
      </c>
      <c r="DA23" s="188" t="n">
        <f aca="false">SUMIF($EC$49:$EC$300,$EC23,DA$49:DA$300)</f>
        <v>0</v>
      </c>
      <c r="DB23" s="188" t="n">
        <f aca="false">SUMIF($EC$49:$EC$300,$EC23,DB$49:DB$300)</f>
        <v>0</v>
      </c>
      <c r="DC23" s="188" t="n">
        <f aca="false">SUMIF($EC$49:$EC$300,$EC23,DC$49:DC$300)</f>
        <v>0</v>
      </c>
      <c r="DD23" s="188" t="n">
        <f aca="false">SUMIF($EC$49:$EC$300,$EC23,DD$49:DD$300)</f>
        <v>0</v>
      </c>
      <c r="DE23" s="188" t="n">
        <f aca="false">SUMIF($EC$49:$EC$300,$EC23,DE$49:DE$300)</f>
        <v>0</v>
      </c>
      <c r="DF23" s="188" t="n">
        <f aca="false">SUMIF($EC$49:$EC$300,$EC23,DF$49:DF$300)</f>
        <v>0</v>
      </c>
      <c r="DG23" s="188" t="n">
        <f aca="false">SUMIF($EC$49:$EC$300,$EC23,DG$49:DG$300)</f>
        <v>0</v>
      </c>
      <c r="DH23" s="188" t="n">
        <f aca="false">SUMIF($EC$49:$EC$300,$EC23,DH$49:DH$300)</f>
        <v>0</v>
      </c>
      <c r="DI23" s="188" t="n">
        <f aca="false">SUMIF($EC$49:$EC$300,$EC23,DI$49:DI$300)</f>
        <v>0</v>
      </c>
      <c r="DJ23" s="188" t="n">
        <f aca="false">SUMIF($EC$49:$EC$300,$EC23,DJ$49:DJ$300)</f>
        <v>0</v>
      </c>
      <c r="DK23" s="188" t="n">
        <f aca="false">SUMIF($EC$49:$EC$300,$EC23,DK$49:DK$300)</f>
        <v>0</v>
      </c>
      <c r="DL23" s="188" t="n">
        <f aca="false">SUMIF($EC$49:$EC$300,$EC23,DL$49:DL$300)</f>
        <v>0</v>
      </c>
      <c r="DM23" s="188" t="n">
        <f aca="false">SUMIF($EC$49:$EC$300,$EC23,DM$49:DM$300)</f>
        <v>0</v>
      </c>
      <c r="DN23" s="188" t="n">
        <f aca="false">SUMIF($EC$49:$EC$300,$EC23,DN$49:DN$300)</f>
        <v>0</v>
      </c>
      <c r="DO23" s="188" t="n">
        <f aca="false">SUMIF($EC$49:$EC$300,$EC23,DO$49:DO$300)</f>
        <v>0</v>
      </c>
      <c r="DP23" s="188" t="n">
        <f aca="false">SUMIF($EC$49:$EC$300,$EC23,DP$49:DP$300)</f>
        <v>0</v>
      </c>
      <c r="DQ23" s="188" t="n">
        <f aca="false">SUMIF($EC$49:$EC$300,$EC23,DQ$49:DQ$300)</f>
        <v>0</v>
      </c>
      <c r="DR23" s="188" t="n">
        <f aca="false">SUMIF($EC$49:$EC$300,$EC23,DR$49:DR$300)</f>
        <v>0</v>
      </c>
      <c r="DS23" s="188" t="n">
        <f aca="false">SUMIF($EC$49:$EC$300,$EC23,DS$49:DS$300)</f>
        <v>0</v>
      </c>
      <c r="DT23" s="188" t="n">
        <f aca="false">SUMIF($EC$49:$EC$300,$EC23,DT$49:DT$300)</f>
        <v>0</v>
      </c>
      <c r="DU23" s="188" t="n">
        <f aca="false">SUMIF($EC$49:$EC$300,$EC23,DU$49:DU$300)</f>
        <v>0</v>
      </c>
      <c r="DV23" s="189" t="n">
        <f aca="false">IF(BJ23 = 0, 0,BJ23/AY23*100)</f>
        <v>0</v>
      </c>
      <c r="DW23" s="138"/>
      <c r="EC23" s="190" t="str">
        <f aca="false">AN23 &amp; "0"</f>
        <v>Бюджет муниципального образования0</v>
      </c>
      <c r="ED23" s="191"/>
      <c r="EG23" s="190"/>
    </row>
    <row r="24" customFormat="false" ht="11.25" hidden="false" customHeight="true" outlineLevel="0" collapsed="false">
      <c r="C24" s="145"/>
      <c r="D24" s="179"/>
      <c r="E24" s="143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3"/>
      <c r="AM24" s="180" t="s">
        <v>244</v>
      </c>
      <c r="AN24" s="173" t="s">
        <v>245</v>
      </c>
      <c r="AO24" s="172"/>
      <c r="AP24" s="172"/>
      <c r="AQ24" s="172"/>
      <c r="AR24" s="172"/>
      <c r="AS24" s="172"/>
      <c r="AT24" s="172"/>
      <c r="AU24" s="172"/>
      <c r="AV24" s="172"/>
      <c r="AW24" s="181" t="n">
        <f aca="false">SUM(AW25:AW26)</f>
        <v>0</v>
      </c>
      <c r="AX24" s="181" t="n">
        <f aca="false">SUM(AX25:AX26)</f>
        <v>0</v>
      </c>
      <c r="AY24" s="181" t="n">
        <f aca="false">SUM(AY25:AY26)</f>
        <v>0</v>
      </c>
      <c r="AZ24" s="181" t="n">
        <f aca="false">SUM(AZ25:AZ26)</f>
        <v>0</v>
      </c>
      <c r="BA24" s="181" t="n">
        <f aca="false">SUM(BA25:BA26)</f>
        <v>0</v>
      </c>
      <c r="BB24" s="181" t="n">
        <f aca="false">SUM(BB25:BB26)</f>
        <v>0</v>
      </c>
      <c r="BC24" s="181" t="n">
        <f aca="false">SUM(BC25:BC26)</f>
        <v>0</v>
      </c>
      <c r="BD24" s="181" t="n">
        <f aca="false">SUM(BD25:BD26)</f>
        <v>0</v>
      </c>
      <c r="BE24" s="181" t="n">
        <f aca="false">SUM(BE25:BE26)</f>
        <v>0</v>
      </c>
      <c r="BF24" s="181" t="n">
        <f aca="false">SUM(BF25:BF26)</f>
        <v>0</v>
      </c>
      <c r="BG24" s="181" t="n">
        <f aca="false">SUM(BG25:BG26)</f>
        <v>0</v>
      </c>
      <c r="BH24" s="181" t="n">
        <f aca="false">SUM(BH25:BH26)</f>
        <v>0</v>
      </c>
      <c r="BI24" s="181" t="n">
        <f aca="false">SUM(BI25:BI26)</f>
        <v>0</v>
      </c>
      <c r="BJ24" s="181" t="n">
        <f aca="false">SUM(BJ25:BJ26)</f>
        <v>0</v>
      </c>
      <c r="BK24" s="181" t="n">
        <f aca="false">SUM(BK25:BK26)</f>
        <v>0</v>
      </c>
      <c r="BL24" s="181" t="n">
        <f aca="false">SUM(BL25:BL26)</f>
        <v>0</v>
      </c>
      <c r="BM24" s="181" t="n">
        <f aca="false">SUM(BM25:BM26)</f>
        <v>0</v>
      </c>
      <c r="BN24" s="181" t="n">
        <f aca="false">SUM(BN25:BN26)</f>
        <v>0</v>
      </c>
      <c r="BO24" s="181" t="n">
        <f aca="false">SUM(BO25:BO26)</f>
        <v>0</v>
      </c>
      <c r="BP24" s="181" t="n">
        <f aca="false">SUM(BP25:BP26)</f>
        <v>0</v>
      </c>
      <c r="BQ24" s="181" t="n">
        <f aca="false">SUM(BQ25:BQ26)</f>
        <v>0</v>
      </c>
      <c r="BR24" s="181" t="n">
        <f aca="false">SUM(BR25:BR26)</f>
        <v>0</v>
      </c>
      <c r="BS24" s="181" t="n">
        <f aca="false">SUM(BS25:BS26)</f>
        <v>0</v>
      </c>
      <c r="BT24" s="181" t="n">
        <f aca="false">SUM(BT25:BT26)</f>
        <v>0</v>
      </c>
      <c r="BU24" s="181" t="n">
        <f aca="false">SUM(BU25:BU26)</f>
        <v>0</v>
      </c>
      <c r="BV24" s="181" t="n">
        <f aca="false">SUM(BV25:BV26)</f>
        <v>0</v>
      </c>
      <c r="BW24" s="181" t="n">
        <f aca="false">SUM(BW25:BW26)</f>
        <v>0</v>
      </c>
      <c r="BX24" s="181" t="n">
        <f aca="false">SUM(BX25:BX26)</f>
        <v>0</v>
      </c>
      <c r="BY24" s="181" t="n">
        <f aca="false">SUM(BY25:BY26)</f>
        <v>0</v>
      </c>
      <c r="BZ24" s="181" t="n">
        <f aca="false">SUM(BZ25:BZ26)</f>
        <v>0</v>
      </c>
      <c r="CA24" s="181" t="n">
        <f aca="false">SUM(CA25:CA26)</f>
        <v>0</v>
      </c>
      <c r="CB24" s="181" t="n">
        <f aca="false">SUM(CB25:CB26)</f>
        <v>0</v>
      </c>
      <c r="CC24" s="181" t="n">
        <f aca="false">SUM(CC25:CC26)</f>
        <v>0</v>
      </c>
      <c r="CD24" s="181" t="n">
        <f aca="false">SUM(CD25:CD26)</f>
        <v>0</v>
      </c>
      <c r="CE24" s="181" t="n">
        <f aca="false">SUM(CE25:CE26)</f>
        <v>0</v>
      </c>
      <c r="CF24" s="181" t="n">
        <f aca="false">SUM(CF25:CF26)</f>
        <v>0</v>
      </c>
      <c r="CG24" s="181" t="n">
        <f aca="false">SUM(CG25:CG26)</f>
        <v>0</v>
      </c>
      <c r="CH24" s="181" t="n">
        <f aca="false">SUM(CH25:CH26)</f>
        <v>0</v>
      </c>
      <c r="CI24" s="181" t="n">
        <f aca="false">SUM(CI25:CI26)</f>
        <v>0</v>
      </c>
      <c r="CJ24" s="181" t="n">
        <f aca="false">SUM(CJ25:CJ26)</f>
        <v>0</v>
      </c>
      <c r="CK24" s="181" t="n">
        <f aca="false">SUM(CK25:CK26)</f>
        <v>0</v>
      </c>
      <c r="CL24" s="181" t="n">
        <f aca="false">SUM(CL25:CL26)</f>
        <v>0</v>
      </c>
      <c r="CM24" s="181" t="n">
        <f aca="false">SUM(CM25:CM26)</f>
        <v>0</v>
      </c>
      <c r="CN24" s="181" t="n">
        <f aca="false">SUM(CN25:CN26)</f>
        <v>0</v>
      </c>
      <c r="CO24" s="181" t="n">
        <f aca="false">SUM(CO25:CO26)</f>
        <v>0</v>
      </c>
      <c r="CP24" s="181" t="n">
        <f aca="false">SUM(CP25:CP26)</f>
        <v>0</v>
      </c>
      <c r="CQ24" s="181" t="n">
        <f aca="false">SUM(CQ25:CQ26)</f>
        <v>0</v>
      </c>
      <c r="CR24" s="181" t="n">
        <f aca="false">SUM(CR25:CR26)</f>
        <v>0</v>
      </c>
      <c r="CS24" s="181" t="n">
        <f aca="false">SUM(CS25:CS26)</f>
        <v>0</v>
      </c>
      <c r="CT24" s="181" t="n">
        <f aca="false">SUM(CT25:CT26)</f>
        <v>0</v>
      </c>
      <c r="CU24" s="181" t="n">
        <f aca="false">SUM(CU25:CU26)</f>
        <v>0</v>
      </c>
      <c r="CV24" s="181" t="n">
        <f aca="false">SUM(CV25:CV26)</f>
        <v>0</v>
      </c>
      <c r="CW24" s="181" t="n">
        <f aca="false">SUM(CW25:CW26)</f>
        <v>0</v>
      </c>
      <c r="CX24" s="181" t="n">
        <f aca="false">SUM(CX25:CX26)</f>
        <v>0</v>
      </c>
      <c r="CY24" s="181" t="n">
        <f aca="false">SUM(CY25:CY26)</f>
        <v>0</v>
      </c>
      <c r="CZ24" s="181" t="n">
        <f aca="false">SUM(CZ25:CZ26)</f>
        <v>0</v>
      </c>
      <c r="DA24" s="181" t="n">
        <f aca="false">SUM(DA25:DA26)</f>
        <v>0</v>
      </c>
      <c r="DB24" s="181" t="n">
        <f aca="false">SUM(DB25:DB26)</f>
        <v>0</v>
      </c>
      <c r="DC24" s="181" t="n">
        <f aca="false">SUM(DC25:DC26)</f>
        <v>0</v>
      </c>
      <c r="DD24" s="181" t="n">
        <f aca="false">SUM(DD25:DD26)</f>
        <v>0</v>
      </c>
      <c r="DE24" s="181" t="n">
        <f aca="false">SUM(DE25:DE26)</f>
        <v>0</v>
      </c>
      <c r="DF24" s="181" t="n">
        <f aca="false">SUM(DF25:DF26)</f>
        <v>0</v>
      </c>
      <c r="DG24" s="181" t="n">
        <f aca="false">SUM(DG25:DG26)</f>
        <v>0</v>
      </c>
      <c r="DH24" s="181" t="n">
        <f aca="false">SUM(DH25:DH26)</f>
        <v>0</v>
      </c>
      <c r="DI24" s="181" t="n">
        <f aca="false">SUM(DI25:DI26)</f>
        <v>0</v>
      </c>
      <c r="DJ24" s="181" t="n">
        <f aca="false">SUM(DJ25:DJ26)</f>
        <v>0</v>
      </c>
      <c r="DK24" s="181" t="n">
        <f aca="false">SUM(DK25:DK26)</f>
        <v>0</v>
      </c>
      <c r="DL24" s="181" t="n">
        <f aca="false">SUM(DL25:DL26)</f>
        <v>0</v>
      </c>
      <c r="DM24" s="181" t="n">
        <f aca="false">SUM(DM25:DM26)</f>
        <v>0</v>
      </c>
      <c r="DN24" s="181" t="n">
        <f aca="false">SUM(DN25:DN26)</f>
        <v>0</v>
      </c>
      <c r="DO24" s="181" t="n">
        <f aca="false">SUM(DO25:DO26)</f>
        <v>0</v>
      </c>
      <c r="DP24" s="181" t="n">
        <f aca="false">SUM(DP25:DP26)</f>
        <v>0</v>
      </c>
      <c r="DQ24" s="181" t="n">
        <f aca="false">SUM(DQ25:DQ26)</f>
        <v>0</v>
      </c>
      <c r="DR24" s="181" t="n">
        <f aca="false">SUM(DR25:DR26)</f>
        <v>0</v>
      </c>
      <c r="DS24" s="181" t="n">
        <f aca="false">SUM(DS25:DS26)</f>
        <v>0</v>
      </c>
      <c r="DT24" s="181" t="n">
        <f aca="false">SUM(DT25:DT26)</f>
        <v>0</v>
      </c>
      <c r="DU24" s="181" t="n">
        <f aca="false">SUM(DU25:DU26)</f>
        <v>0</v>
      </c>
      <c r="DV24" s="175" t="n">
        <f aca="false">IF(BJ24 = 0, 0,BJ24/AY24*100)</f>
        <v>0</v>
      </c>
      <c r="DW24" s="138"/>
      <c r="EC24" s="190"/>
      <c r="ED24" s="191"/>
      <c r="EG24" s="191"/>
    </row>
    <row r="25" customFormat="false" ht="11.25" hidden="false" customHeight="false" outlineLevel="0" collapsed="false">
      <c r="C25" s="145"/>
      <c r="D25" s="18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71"/>
      <c r="AM25" s="185" t="s">
        <v>246</v>
      </c>
      <c r="AN25" s="186" t="s">
        <v>247</v>
      </c>
      <c r="AO25" s="187"/>
      <c r="AP25" s="187"/>
      <c r="AQ25" s="187"/>
      <c r="AR25" s="187"/>
      <c r="AS25" s="187"/>
      <c r="AT25" s="187"/>
      <c r="AU25" s="187"/>
      <c r="AV25" s="187"/>
      <c r="AW25" s="188" t="n">
        <f aca="false">SUMIF($EC$49:$EC$300,$EC25,AW$49:AW$300)</f>
        <v>0</v>
      </c>
      <c r="AX25" s="188" t="n">
        <f aca="false">SUMIF($EC$49:$EC$300,$EC25,AX$49:AX$300)</f>
        <v>0</v>
      </c>
      <c r="AY25" s="188" t="n">
        <f aca="false">SUMIF($EC$49:$EC$300,$EC25,AY$49:AY$300)</f>
        <v>0</v>
      </c>
      <c r="AZ25" s="188" t="n">
        <f aca="false">SUMIF($EC$49:$EC$300,$EC25,AZ$49:AZ$300)</f>
        <v>0</v>
      </c>
      <c r="BA25" s="188" t="n">
        <f aca="false">SUMIF($EC$49:$EC$300,$EC25,BA$49:BA$300)</f>
        <v>0</v>
      </c>
      <c r="BB25" s="188" t="n">
        <f aca="false">SUMIF($EC$49:$EC$300,$EC25,BB$49:BB$300)</f>
        <v>0</v>
      </c>
      <c r="BC25" s="188" t="n">
        <f aca="false">SUMIF($EC$49:$EC$300,$EC25,BC$49:BC$300)</f>
        <v>0</v>
      </c>
      <c r="BD25" s="188" t="n">
        <f aca="false">SUMIF($EC$49:$EC$300,$EC25,BD$49:BD$300)</f>
        <v>0</v>
      </c>
      <c r="BE25" s="188" t="n">
        <f aca="false">SUMIF($EC$49:$EC$300,$EC25,BE$49:BE$300)</f>
        <v>0</v>
      </c>
      <c r="BF25" s="188" t="n">
        <f aca="false">SUMIF($EC$49:$EC$300,$EC25,BF$49:BF$300)</f>
        <v>0</v>
      </c>
      <c r="BG25" s="188" t="n">
        <f aca="false">SUMIF($EC$49:$EC$300,$EC25,BG$49:BG$300)</f>
        <v>0</v>
      </c>
      <c r="BH25" s="188" t="n">
        <f aca="false">SUMIF($EC$49:$EC$300,$EC25,BH$49:BH$300)</f>
        <v>0</v>
      </c>
      <c r="BI25" s="188" t="n">
        <f aca="false">SUMIF($EC$49:$EC$300,$EC25,BI$49:BI$300)</f>
        <v>0</v>
      </c>
      <c r="BJ25" s="188" t="n">
        <f aca="false">SUMIF($EC$49:$EC$300,$EC25,BJ$49:BJ$300)</f>
        <v>0</v>
      </c>
      <c r="BK25" s="188" t="n">
        <f aca="false">SUMIF($EC$49:$EC$300,$EC25,BK$49:BK$300)</f>
        <v>0</v>
      </c>
      <c r="BL25" s="188" t="n">
        <f aca="false">SUMIF($EC$49:$EC$300,$EC25,BL$49:BL$300)</f>
        <v>0</v>
      </c>
      <c r="BM25" s="188" t="n">
        <f aca="false">SUMIF($EC$49:$EC$300,$EC25,BM$49:BM$300)</f>
        <v>0</v>
      </c>
      <c r="BN25" s="188" t="n">
        <f aca="false">SUMIF($EC$49:$EC$300,$EC25,BN$49:BN$300)</f>
        <v>0</v>
      </c>
      <c r="BO25" s="188" t="n">
        <f aca="false">SUMIF($EC$49:$EC$300,$EC25,BO$49:BO$300)</f>
        <v>0</v>
      </c>
      <c r="BP25" s="188" t="n">
        <f aca="false">SUMIF($EC$49:$EC$300,$EC25,BP$49:BP$300)</f>
        <v>0</v>
      </c>
      <c r="BQ25" s="188" t="n">
        <f aca="false">SUMIF($EC$49:$EC$300,$EC25,BQ$49:BQ$300)</f>
        <v>0</v>
      </c>
      <c r="BR25" s="188" t="n">
        <f aca="false">SUMIF($EC$49:$EC$300,$EC25,BR$49:BR$300)</f>
        <v>0</v>
      </c>
      <c r="BS25" s="188" t="n">
        <f aca="false">SUMIF($EC$49:$EC$300,$EC25,BS$49:BS$300)</f>
        <v>0</v>
      </c>
      <c r="BT25" s="188" t="n">
        <f aca="false">SUMIF($EC$49:$EC$300,$EC25,BT$49:BT$300)</f>
        <v>0</v>
      </c>
      <c r="BU25" s="188" t="n">
        <f aca="false">SUMIF($EC$49:$EC$300,$EC25,BU$49:BU$300)</f>
        <v>0</v>
      </c>
      <c r="BV25" s="188" t="n">
        <f aca="false">SUMIF($EC$49:$EC$300,$EC25,BV$49:BV$300)</f>
        <v>0</v>
      </c>
      <c r="BW25" s="188" t="n">
        <f aca="false">SUMIF($EC$49:$EC$300,$EC25,BW$49:BW$300)</f>
        <v>0</v>
      </c>
      <c r="BX25" s="188" t="n">
        <f aca="false">SUMIF($EC$49:$EC$300,$EC25,BX$49:BX$300)</f>
        <v>0</v>
      </c>
      <c r="BY25" s="188" t="n">
        <f aca="false">SUMIF($EC$49:$EC$300,$EC25,BY$49:BY$300)</f>
        <v>0</v>
      </c>
      <c r="BZ25" s="188" t="n">
        <f aca="false">SUMIF($EC$49:$EC$300,$EC25,BZ$49:BZ$300)</f>
        <v>0</v>
      </c>
      <c r="CA25" s="188" t="n">
        <f aca="false">SUMIF($EC$49:$EC$300,$EC25,CA$49:CA$300)</f>
        <v>0</v>
      </c>
      <c r="CB25" s="188" t="n">
        <f aca="false">SUMIF($EC$49:$EC$300,$EC25,CB$49:CB$300)</f>
        <v>0</v>
      </c>
      <c r="CC25" s="188" t="n">
        <f aca="false">SUMIF($EC$49:$EC$300,$EC25,CC$49:CC$300)</f>
        <v>0</v>
      </c>
      <c r="CD25" s="188" t="n">
        <f aca="false">SUMIF($EC$49:$EC$300,$EC25,CD$49:CD$300)</f>
        <v>0</v>
      </c>
      <c r="CE25" s="188" t="n">
        <f aca="false">SUMIF($EC$49:$EC$300,$EC25,CE$49:CE$300)</f>
        <v>0</v>
      </c>
      <c r="CF25" s="188" t="n">
        <f aca="false">SUMIF($EC$49:$EC$300,$EC25,CF$49:CF$300)</f>
        <v>0</v>
      </c>
      <c r="CG25" s="188" t="n">
        <f aca="false">SUMIF($EC$49:$EC$300,$EC25,CG$49:CG$300)</f>
        <v>0</v>
      </c>
      <c r="CH25" s="188" t="n">
        <f aca="false">SUMIF($EC$49:$EC$300,$EC25,CH$49:CH$300)</f>
        <v>0</v>
      </c>
      <c r="CI25" s="188" t="n">
        <f aca="false">SUMIF($EC$49:$EC$300,$EC25,CI$49:CI$300)</f>
        <v>0</v>
      </c>
      <c r="CJ25" s="188" t="n">
        <f aca="false">SUMIF($EC$49:$EC$300,$EC25,CJ$49:CJ$300)</f>
        <v>0</v>
      </c>
      <c r="CK25" s="188" t="n">
        <f aca="false">SUMIF($EC$49:$EC$300,$EC25,CK$49:CK$300)</f>
        <v>0</v>
      </c>
      <c r="CL25" s="188" t="n">
        <f aca="false">SUMIF($EC$49:$EC$300,$EC25,CL$49:CL$300)</f>
        <v>0</v>
      </c>
      <c r="CM25" s="188" t="n">
        <f aca="false">SUMIF($EC$49:$EC$300,$EC25,CM$49:CM$300)</f>
        <v>0</v>
      </c>
      <c r="CN25" s="188" t="n">
        <f aca="false">SUMIF($EC$49:$EC$300,$EC25,CN$49:CN$300)</f>
        <v>0</v>
      </c>
      <c r="CO25" s="188" t="n">
        <f aca="false">SUMIF($EC$49:$EC$300,$EC25,CO$49:CO$300)</f>
        <v>0</v>
      </c>
      <c r="CP25" s="188" t="n">
        <f aca="false">SUMIF($EC$49:$EC$300,$EC25,CP$49:CP$300)</f>
        <v>0</v>
      </c>
      <c r="CQ25" s="188" t="n">
        <f aca="false">SUMIF($EC$49:$EC$300,$EC25,CQ$49:CQ$300)</f>
        <v>0</v>
      </c>
      <c r="CR25" s="188" t="n">
        <f aca="false">SUMIF($EC$49:$EC$300,$EC25,CR$49:CR$300)</f>
        <v>0</v>
      </c>
      <c r="CS25" s="188" t="n">
        <f aca="false">SUMIF($EC$49:$EC$300,$EC25,CS$49:CS$300)</f>
        <v>0</v>
      </c>
      <c r="CT25" s="188" t="n">
        <f aca="false">SUMIF($EC$49:$EC$300,$EC25,CT$49:CT$300)</f>
        <v>0</v>
      </c>
      <c r="CU25" s="188" t="n">
        <f aca="false">SUMIF($EC$49:$EC$300,$EC25,CU$49:CU$300)</f>
        <v>0</v>
      </c>
      <c r="CV25" s="188" t="n">
        <f aca="false">SUMIF($EC$49:$EC$300,$EC25,CV$49:CV$300)</f>
        <v>0</v>
      </c>
      <c r="CW25" s="188" t="n">
        <f aca="false">SUMIF($EC$49:$EC$300,$EC25,CW$49:CW$300)</f>
        <v>0</v>
      </c>
      <c r="CX25" s="188" t="n">
        <f aca="false">SUMIF($EC$49:$EC$300,$EC25,CX$49:CX$300)</f>
        <v>0</v>
      </c>
      <c r="CY25" s="188" t="n">
        <f aca="false">SUMIF($EC$49:$EC$300,$EC25,CY$49:CY$300)</f>
        <v>0</v>
      </c>
      <c r="CZ25" s="188" t="n">
        <f aca="false">SUMIF($EC$49:$EC$300,$EC25,CZ$49:CZ$300)</f>
        <v>0</v>
      </c>
      <c r="DA25" s="188" t="n">
        <f aca="false">SUMIF($EC$49:$EC$300,$EC25,DA$49:DA$300)</f>
        <v>0</v>
      </c>
      <c r="DB25" s="188" t="n">
        <f aca="false">SUMIF($EC$49:$EC$300,$EC25,DB$49:DB$300)</f>
        <v>0</v>
      </c>
      <c r="DC25" s="188" t="n">
        <f aca="false">SUMIF($EC$49:$EC$300,$EC25,DC$49:DC$300)</f>
        <v>0</v>
      </c>
      <c r="DD25" s="188" t="n">
        <f aca="false">SUMIF($EC$49:$EC$300,$EC25,DD$49:DD$300)</f>
        <v>0</v>
      </c>
      <c r="DE25" s="188" t="n">
        <f aca="false">SUMIF($EC$49:$EC$300,$EC25,DE$49:DE$300)</f>
        <v>0</v>
      </c>
      <c r="DF25" s="188" t="n">
        <f aca="false">SUMIF($EC$49:$EC$300,$EC25,DF$49:DF$300)</f>
        <v>0</v>
      </c>
      <c r="DG25" s="188" t="n">
        <f aca="false">SUMIF($EC$49:$EC$300,$EC25,DG$49:DG$300)</f>
        <v>0</v>
      </c>
      <c r="DH25" s="188" t="n">
        <f aca="false">SUMIF($EC$49:$EC$300,$EC25,DH$49:DH$300)</f>
        <v>0</v>
      </c>
      <c r="DI25" s="188" t="n">
        <f aca="false">SUMIF($EC$49:$EC$300,$EC25,DI$49:DI$300)</f>
        <v>0</v>
      </c>
      <c r="DJ25" s="188" t="n">
        <f aca="false">SUMIF($EC$49:$EC$300,$EC25,DJ$49:DJ$300)</f>
        <v>0</v>
      </c>
      <c r="DK25" s="188" t="n">
        <f aca="false">SUMIF($EC$49:$EC$300,$EC25,DK$49:DK$300)</f>
        <v>0</v>
      </c>
      <c r="DL25" s="188" t="n">
        <f aca="false">SUMIF($EC$49:$EC$300,$EC25,DL$49:DL$300)</f>
        <v>0</v>
      </c>
      <c r="DM25" s="188" t="n">
        <f aca="false">SUMIF($EC$49:$EC$300,$EC25,DM$49:DM$300)</f>
        <v>0</v>
      </c>
      <c r="DN25" s="188" t="n">
        <f aca="false">SUMIF($EC$49:$EC$300,$EC25,DN$49:DN$300)</f>
        <v>0</v>
      </c>
      <c r="DO25" s="188" t="n">
        <f aca="false">SUMIF($EC$49:$EC$300,$EC25,DO$49:DO$300)</f>
        <v>0</v>
      </c>
      <c r="DP25" s="188" t="n">
        <f aca="false">SUMIF($EC$49:$EC$300,$EC25,DP$49:DP$300)</f>
        <v>0</v>
      </c>
      <c r="DQ25" s="188" t="n">
        <f aca="false">SUMIF($EC$49:$EC$300,$EC25,DQ$49:DQ$300)</f>
        <v>0</v>
      </c>
      <c r="DR25" s="188" t="n">
        <f aca="false">SUMIF($EC$49:$EC$300,$EC25,DR$49:DR$300)</f>
        <v>0</v>
      </c>
      <c r="DS25" s="188" t="n">
        <f aca="false">SUMIF($EC$49:$EC$300,$EC25,DS$49:DS$300)</f>
        <v>0</v>
      </c>
      <c r="DT25" s="188" t="n">
        <f aca="false">SUMIF($EC$49:$EC$300,$EC25,DT$49:DT$300)</f>
        <v>0</v>
      </c>
      <c r="DU25" s="188" t="n">
        <f aca="false">SUMIF($EC$49:$EC$300,$EC25,DU$49:DU$300)</f>
        <v>0</v>
      </c>
      <c r="DV25" s="189" t="n">
        <f aca="false">IF(BJ25 = 0, 0,BJ25/AY25*100)</f>
        <v>0</v>
      </c>
      <c r="DW25" s="138"/>
      <c r="EC25" s="190" t="str">
        <f aca="false">AN25 &amp; "0"</f>
        <v>Лизинг0</v>
      </c>
      <c r="ED25" s="191"/>
      <c r="EG25" s="190"/>
    </row>
    <row r="26" customFormat="false" ht="11.25" hidden="false" customHeight="false" outlineLevel="0" collapsed="false">
      <c r="C26" s="145"/>
      <c r="D26" s="18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71"/>
      <c r="AM26" s="185" t="s">
        <v>248</v>
      </c>
      <c r="AN26" s="186" t="s">
        <v>249</v>
      </c>
      <c r="AO26" s="187"/>
      <c r="AP26" s="187"/>
      <c r="AQ26" s="187"/>
      <c r="AR26" s="187"/>
      <c r="AS26" s="187"/>
      <c r="AT26" s="187"/>
      <c r="AU26" s="187"/>
      <c r="AV26" s="187"/>
      <c r="AW26" s="188" t="n">
        <f aca="false">SUMIF($EC$49:$EC$300,$EC26,AW$49:AW$300)</f>
        <v>0</v>
      </c>
      <c r="AX26" s="188" t="n">
        <f aca="false">SUMIF($EC$49:$EC$300,$EC26,AX$49:AX$300)</f>
        <v>0</v>
      </c>
      <c r="AY26" s="188" t="n">
        <f aca="false">SUMIF($EC$49:$EC$300,$EC26,AY$49:AY$300)</f>
        <v>0</v>
      </c>
      <c r="AZ26" s="188" t="n">
        <f aca="false">SUMIF($EC$49:$EC$300,$EC26,AZ$49:AZ$300)</f>
        <v>0</v>
      </c>
      <c r="BA26" s="188" t="n">
        <f aca="false">SUMIF($EC$49:$EC$300,$EC26,BA$49:BA$300)</f>
        <v>0</v>
      </c>
      <c r="BB26" s="188" t="n">
        <f aca="false">SUMIF($EC$49:$EC$300,$EC26,BB$49:BB$300)</f>
        <v>0</v>
      </c>
      <c r="BC26" s="188" t="n">
        <f aca="false">SUMIF($EC$49:$EC$300,$EC26,BC$49:BC$300)</f>
        <v>0</v>
      </c>
      <c r="BD26" s="188" t="n">
        <f aca="false">SUMIF($EC$49:$EC$300,$EC26,BD$49:BD$300)</f>
        <v>0</v>
      </c>
      <c r="BE26" s="188" t="n">
        <f aca="false">SUMIF($EC$49:$EC$300,$EC26,BE$49:BE$300)</f>
        <v>0</v>
      </c>
      <c r="BF26" s="188" t="n">
        <f aca="false">SUMIF($EC$49:$EC$300,$EC26,BF$49:BF$300)</f>
        <v>0</v>
      </c>
      <c r="BG26" s="188" t="n">
        <f aca="false">SUMIF($EC$49:$EC$300,$EC26,BG$49:BG$300)</f>
        <v>0</v>
      </c>
      <c r="BH26" s="188" t="n">
        <f aca="false">SUMIF($EC$49:$EC$300,$EC26,BH$49:BH$300)</f>
        <v>0</v>
      </c>
      <c r="BI26" s="188" t="n">
        <f aca="false">SUMIF($EC$49:$EC$300,$EC26,BI$49:BI$300)</f>
        <v>0</v>
      </c>
      <c r="BJ26" s="188" t="n">
        <f aca="false">SUMIF($EC$49:$EC$300,$EC26,BJ$49:BJ$300)</f>
        <v>0</v>
      </c>
      <c r="BK26" s="188" t="n">
        <f aca="false">SUMIF($EC$49:$EC$300,$EC26,BK$49:BK$300)</f>
        <v>0</v>
      </c>
      <c r="BL26" s="188" t="n">
        <f aca="false">SUMIF($EC$49:$EC$300,$EC26,BL$49:BL$300)</f>
        <v>0</v>
      </c>
      <c r="BM26" s="188" t="n">
        <f aca="false">SUMIF($EC$49:$EC$300,$EC26,BM$49:BM$300)</f>
        <v>0</v>
      </c>
      <c r="BN26" s="188" t="n">
        <f aca="false">SUMIF($EC$49:$EC$300,$EC26,BN$49:BN$300)</f>
        <v>0</v>
      </c>
      <c r="BO26" s="188" t="n">
        <f aca="false">SUMIF($EC$49:$EC$300,$EC26,BO$49:BO$300)</f>
        <v>0</v>
      </c>
      <c r="BP26" s="188" t="n">
        <f aca="false">SUMIF($EC$49:$EC$300,$EC26,BP$49:BP$300)</f>
        <v>0</v>
      </c>
      <c r="BQ26" s="188" t="n">
        <f aca="false">SUMIF($EC$49:$EC$300,$EC26,BQ$49:BQ$300)</f>
        <v>0</v>
      </c>
      <c r="BR26" s="188" t="n">
        <f aca="false">SUMIF($EC$49:$EC$300,$EC26,BR$49:BR$300)</f>
        <v>0</v>
      </c>
      <c r="BS26" s="188" t="n">
        <f aca="false">SUMIF($EC$49:$EC$300,$EC26,BS$49:BS$300)</f>
        <v>0</v>
      </c>
      <c r="BT26" s="188" t="n">
        <f aca="false">SUMIF($EC$49:$EC$300,$EC26,BT$49:BT$300)</f>
        <v>0</v>
      </c>
      <c r="BU26" s="188" t="n">
        <f aca="false">SUMIF($EC$49:$EC$300,$EC26,BU$49:BU$300)</f>
        <v>0</v>
      </c>
      <c r="BV26" s="188" t="n">
        <f aca="false">SUMIF($EC$49:$EC$300,$EC26,BV$49:BV$300)</f>
        <v>0</v>
      </c>
      <c r="BW26" s="188" t="n">
        <f aca="false">SUMIF($EC$49:$EC$300,$EC26,BW$49:BW$300)</f>
        <v>0</v>
      </c>
      <c r="BX26" s="188" t="n">
        <f aca="false">SUMIF($EC$49:$EC$300,$EC26,BX$49:BX$300)</f>
        <v>0</v>
      </c>
      <c r="BY26" s="188" t="n">
        <f aca="false">SUMIF($EC$49:$EC$300,$EC26,BY$49:BY$300)</f>
        <v>0</v>
      </c>
      <c r="BZ26" s="188" t="n">
        <f aca="false">SUMIF($EC$49:$EC$300,$EC26,BZ$49:BZ$300)</f>
        <v>0</v>
      </c>
      <c r="CA26" s="188" t="n">
        <f aca="false">SUMIF($EC$49:$EC$300,$EC26,CA$49:CA$300)</f>
        <v>0</v>
      </c>
      <c r="CB26" s="188" t="n">
        <f aca="false">SUMIF($EC$49:$EC$300,$EC26,CB$49:CB$300)</f>
        <v>0</v>
      </c>
      <c r="CC26" s="188" t="n">
        <f aca="false">SUMIF($EC$49:$EC$300,$EC26,CC$49:CC$300)</f>
        <v>0</v>
      </c>
      <c r="CD26" s="188" t="n">
        <f aca="false">SUMIF($EC$49:$EC$300,$EC26,CD$49:CD$300)</f>
        <v>0</v>
      </c>
      <c r="CE26" s="188" t="n">
        <f aca="false">SUMIF($EC$49:$EC$300,$EC26,CE$49:CE$300)</f>
        <v>0</v>
      </c>
      <c r="CF26" s="188" t="n">
        <f aca="false">SUMIF($EC$49:$EC$300,$EC26,CF$49:CF$300)</f>
        <v>0</v>
      </c>
      <c r="CG26" s="188" t="n">
        <f aca="false">SUMIF($EC$49:$EC$300,$EC26,CG$49:CG$300)</f>
        <v>0</v>
      </c>
      <c r="CH26" s="188" t="n">
        <f aca="false">SUMIF($EC$49:$EC$300,$EC26,CH$49:CH$300)</f>
        <v>0</v>
      </c>
      <c r="CI26" s="188" t="n">
        <f aca="false">SUMIF($EC$49:$EC$300,$EC26,CI$49:CI$300)</f>
        <v>0</v>
      </c>
      <c r="CJ26" s="188" t="n">
        <f aca="false">SUMIF($EC$49:$EC$300,$EC26,CJ$49:CJ$300)</f>
        <v>0</v>
      </c>
      <c r="CK26" s="188" t="n">
        <f aca="false">SUMIF($EC$49:$EC$300,$EC26,CK$49:CK$300)</f>
        <v>0</v>
      </c>
      <c r="CL26" s="188" t="n">
        <f aca="false">SUMIF($EC$49:$EC$300,$EC26,CL$49:CL$300)</f>
        <v>0</v>
      </c>
      <c r="CM26" s="188" t="n">
        <f aca="false">SUMIF($EC$49:$EC$300,$EC26,CM$49:CM$300)</f>
        <v>0</v>
      </c>
      <c r="CN26" s="188" t="n">
        <f aca="false">SUMIF($EC$49:$EC$300,$EC26,CN$49:CN$300)</f>
        <v>0</v>
      </c>
      <c r="CO26" s="188" t="n">
        <f aca="false">SUMIF($EC$49:$EC$300,$EC26,CO$49:CO$300)</f>
        <v>0</v>
      </c>
      <c r="CP26" s="188" t="n">
        <f aca="false">SUMIF($EC$49:$EC$300,$EC26,CP$49:CP$300)</f>
        <v>0</v>
      </c>
      <c r="CQ26" s="188" t="n">
        <f aca="false">SUMIF($EC$49:$EC$300,$EC26,CQ$49:CQ$300)</f>
        <v>0</v>
      </c>
      <c r="CR26" s="188" t="n">
        <f aca="false">SUMIF($EC$49:$EC$300,$EC26,CR$49:CR$300)</f>
        <v>0</v>
      </c>
      <c r="CS26" s="188" t="n">
        <f aca="false">SUMIF($EC$49:$EC$300,$EC26,CS$49:CS$300)</f>
        <v>0</v>
      </c>
      <c r="CT26" s="188" t="n">
        <f aca="false">SUMIF($EC$49:$EC$300,$EC26,CT$49:CT$300)</f>
        <v>0</v>
      </c>
      <c r="CU26" s="188" t="n">
        <f aca="false">SUMIF($EC$49:$EC$300,$EC26,CU$49:CU$300)</f>
        <v>0</v>
      </c>
      <c r="CV26" s="188" t="n">
        <f aca="false">SUMIF($EC$49:$EC$300,$EC26,CV$49:CV$300)</f>
        <v>0</v>
      </c>
      <c r="CW26" s="188" t="n">
        <f aca="false">SUMIF($EC$49:$EC$300,$EC26,CW$49:CW$300)</f>
        <v>0</v>
      </c>
      <c r="CX26" s="188" t="n">
        <f aca="false">SUMIF($EC$49:$EC$300,$EC26,CX$49:CX$300)</f>
        <v>0</v>
      </c>
      <c r="CY26" s="188" t="n">
        <f aca="false">SUMIF($EC$49:$EC$300,$EC26,CY$49:CY$300)</f>
        <v>0</v>
      </c>
      <c r="CZ26" s="188" t="n">
        <f aca="false">SUMIF($EC$49:$EC$300,$EC26,CZ$49:CZ$300)</f>
        <v>0</v>
      </c>
      <c r="DA26" s="188" t="n">
        <f aca="false">SUMIF($EC$49:$EC$300,$EC26,DA$49:DA$300)</f>
        <v>0</v>
      </c>
      <c r="DB26" s="188" t="n">
        <f aca="false">SUMIF($EC$49:$EC$300,$EC26,DB$49:DB$300)</f>
        <v>0</v>
      </c>
      <c r="DC26" s="188" t="n">
        <f aca="false">SUMIF($EC$49:$EC$300,$EC26,DC$49:DC$300)</f>
        <v>0</v>
      </c>
      <c r="DD26" s="188" t="n">
        <f aca="false">SUMIF($EC$49:$EC$300,$EC26,DD$49:DD$300)</f>
        <v>0</v>
      </c>
      <c r="DE26" s="188" t="n">
        <f aca="false">SUMIF($EC$49:$EC$300,$EC26,DE$49:DE$300)</f>
        <v>0</v>
      </c>
      <c r="DF26" s="188" t="n">
        <f aca="false">SUMIF($EC$49:$EC$300,$EC26,DF$49:DF$300)</f>
        <v>0</v>
      </c>
      <c r="DG26" s="188" t="n">
        <f aca="false">SUMIF($EC$49:$EC$300,$EC26,DG$49:DG$300)</f>
        <v>0</v>
      </c>
      <c r="DH26" s="188" t="n">
        <f aca="false">SUMIF($EC$49:$EC$300,$EC26,DH$49:DH$300)</f>
        <v>0</v>
      </c>
      <c r="DI26" s="188" t="n">
        <f aca="false">SUMIF($EC$49:$EC$300,$EC26,DI$49:DI$300)</f>
        <v>0</v>
      </c>
      <c r="DJ26" s="188" t="n">
        <f aca="false">SUMIF($EC$49:$EC$300,$EC26,DJ$49:DJ$300)</f>
        <v>0</v>
      </c>
      <c r="DK26" s="188" t="n">
        <f aca="false">SUMIF($EC$49:$EC$300,$EC26,DK$49:DK$300)</f>
        <v>0</v>
      </c>
      <c r="DL26" s="188" t="n">
        <f aca="false">SUMIF($EC$49:$EC$300,$EC26,DL$49:DL$300)</f>
        <v>0</v>
      </c>
      <c r="DM26" s="188" t="n">
        <f aca="false">SUMIF($EC$49:$EC$300,$EC26,DM$49:DM$300)</f>
        <v>0</v>
      </c>
      <c r="DN26" s="188" t="n">
        <f aca="false">SUMIF($EC$49:$EC$300,$EC26,DN$49:DN$300)</f>
        <v>0</v>
      </c>
      <c r="DO26" s="188" t="n">
        <f aca="false">SUMIF($EC$49:$EC$300,$EC26,DO$49:DO$300)</f>
        <v>0</v>
      </c>
      <c r="DP26" s="188" t="n">
        <f aca="false">SUMIF($EC$49:$EC$300,$EC26,DP$49:DP$300)</f>
        <v>0</v>
      </c>
      <c r="DQ26" s="188" t="n">
        <f aca="false">SUMIF($EC$49:$EC$300,$EC26,DQ$49:DQ$300)</f>
        <v>0</v>
      </c>
      <c r="DR26" s="188" t="n">
        <f aca="false">SUMIF($EC$49:$EC$300,$EC26,DR$49:DR$300)</f>
        <v>0</v>
      </c>
      <c r="DS26" s="188" t="n">
        <f aca="false">SUMIF($EC$49:$EC$300,$EC26,DS$49:DS$300)</f>
        <v>0</v>
      </c>
      <c r="DT26" s="188" t="n">
        <f aca="false">SUMIF($EC$49:$EC$300,$EC26,DT$49:DT$300)</f>
        <v>0</v>
      </c>
      <c r="DU26" s="188" t="n">
        <f aca="false">SUMIF($EC$49:$EC$300,$EC26,DU$49:DU$300)</f>
        <v>0</v>
      </c>
      <c r="DV26" s="189" t="n">
        <f aca="false">IF(BJ26 = 0, 0,BJ26/AY26*100)</f>
        <v>0</v>
      </c>
      <c r="DW26" s="138"/>
      <c r="EC26" s="190" t="str">
        <f aca="false">AN26 &amp; "0"</f>
        <v>Прочие0</v>
      </c>
      <c r="ED26" s="191"/>
      <c r="EG26" s="190"/>
    </row>
    <row r="27" customFormat="false" ht="11.25" hidden="true" customHeight="false" outlineLevel="0" collapsed="false">
      <c r="C27" s="145"/>
      <c r="D27" s="166"/>
      <c r="E27" s="167"/>
      <c r="F27" s="167"/>
      <c r="G27" s="167"/>
      <c r="H27" s="168"/>
      <c r="I27" s="169"/>
      <c r="J27" s="169"/>
      <c r="K27" s="169"/>
      <c r="L27" s="168"/>
      <c r="M27" s="168"/>
      <c r="N27" s="168"/>
      <c r="O27" s="168"/>
      <c r="P27" s="169"/>
      <c r="Q27" s="169"/>
      <c r="R27" s="169"/>
      <c r="S27" s="169"/>
      <c r="T27" s="169"/>
      <c r="U27" s="169"/>
      <c r="V27" s="167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7"/>
      <c r="AN27" s="170" t="s">
        <v>250</v>
      </c>
      <c r="AO27" s="168"/>
      <c r="AP27" s="168"/>
      <c r="AQ27" s="168"/>
      <c r="AR27" s="168"/>
      <c r="AS27" s="168"/>
      <c r="AT27" s="168"/>
      <c r="AU27" s="168"/>
      <c r="AV27" s="168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3"/>
      <c r="DV27" s="194"/>
      <c r="DW27" s="163"/>
      <c r="DX27" s="163"/>
      <c r="EC27" s="190"/>
      <c r="ED27" s="190"/>
    </row>
    <row r="28" customFormat="false" ht="11.25" hidden="true" customHeight="false" outlineLevel="0" collapsed="false">
      <c r="C28" s="145"/>
      <c r="D28" s="171"/>
      <c r="E28" s="143"/>
      <c r="F28" s="172"/>
      <c r="G28" s="172"/>
      <c r="H28" s="172"/>
      <c r="I28" s="172"/>
      <c r="J28" s="172"/>
      <c r="K28" s="172"/>
      <c r="L28" s="172"/>
      <c r="M28" s="172"/>
      <c r="N28" s="172"/>
      <c r="O28" s="143"/>
      <c r="P28" s="143"/>
      <c r="Q28" s="143"/>
      <c r="R28" s="143"/>
      <c r="S28" s="143"/>
      <c r="T28" s="143"/>
      <c r="U28" s="143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3"/>
      <c r="AM28" s="172"/>
      <c r="AN28" s="173" t="s">
        <v>166</v>
      </c>
      <c r="AO28" s="172"/>
      <c r="AP28" s="172"/>
      <c r="AQ28" s="172"/>
      <c r="AR28" s="172"/>
      <c r="AS28" s="172"/>
      <c r="AT28" s="172"/>
      <c r="AU28" s="172"/>
      <c r="AV28" s="172"/>
      <c r="AW28" s="174" t="n">
        <f aca="false">AW29+AW34+AW38+AW42</f>
        <v>0</v>
      </c>
      <c r="AX28" s="174" t="n">
        <f aca="false">AX29+AX34+AX38+AX42</f>
        <v>0</v>
      </c>
      <c r="AY28" s="174" t="n">
        <f aca="false">AY29+AY34+AY38+AY42</f>
        <v>0</v>
      </c>
      <c r="AZ28" s="174" t="n">
        <f aca="false">AZ29+AZ34+AZ38+AZ42</f>
        <v>0</v>
      </c>
      <c r="BA28" s="174" t="n">
        <f aca="false">BA29+BA34+BA38+BA42</f>
        <v>0</v>
      </c>
      <c r="BB28" s="174" t="n">
        <f aca="false">BB29+BB34+BB38+BB42</f>
        <v>0</v>
      </c>
      <c r="BC28" s="174" t="n">
        <f aca="false">BC29+BC34+BC38+BC42</f>
        <v>0</v>
      </c>
      <c r="BD28" s="174" t="n">
        <f aca="false">BD29+BD34+BD38+BD42</f>
        <v>0</v>
      </c>
      <c r="BE28" s="174" t="n">
        <f aca="false">BE29+BE34+BE38+BE42</f>
        <v>0</v>
      </c>
      <c r="BF28" s="174" t="n">
        <f aca="false">BF29+BF34+BF38+BF42</f>
        <v>0</v>
      </c>
      <c r="BG28" s="174" t="n">
        <f aca="false">BG29+BG34+BG38+BG42</f>
        <v>0</v>
      </c>
      <c r="BH28" s="174" t="n">
        <f aca="false">BH29+BH34+BH38+BH42</f>
        <v>0</v>
      </c>
      <c r="BI28" s="174" t="n">
        <f aca="false">BI29+BI34+BI38+BI42</f>
        <v>0</v>
      </c>
      <c r="BJ28" s="174" t="n">
        <f aca="false">BJ29+BJ34+BJ38+BJ42</f>
        <v>0</v>
      </c>
      <c r="BK28" s="174" t="n">
        <f aca="false">BK29+BK34+BK38+BK42</f>
        <v>0</v>
      </c>
      <c r="BL28" s="174" t="n">
        <f aca="false">BL29+BL34+BL38+BL42</f>
        <v>0</v>
      </c>
      <c r="BM28" s="174" t="n">
        <f aca="false">BM29+BM34+BM38+BM42</f>
        <v>0</v>
      </c>
      <c r="BN28" s="174" t="n">
        <f aca="false">BN29+BN34+BN38+BN42</f>
        <v>0</v>
      </c>
      <c r="BO28" s="174" t="n">
        <f aca="false">BO29+BO34+BO38+BO42</f>
        <v>0</v>
      </c>
      <c r="BP28" s="174" t="n">
        <f aca="false">BP29+BP34+BP38+BP42</f>
        <v>0</v>
      </c>
      <c r="BQ28" s="174" t="n">
        <f aca="false">BQ29+BQ34+BQ38+BQ42</f>
        <v>0</v>
      </c>
      <c r="BR28" s="174" t="n">
        <f aca="false">BR29+BR34+BR38+BR42</f>
        <v>0</v>
      </c>
      <c r="BS28" s="174" t="n">
        <f aca="false">BS29+BS34+BS38+BS42</f>
        <v>0</v>
      </c>
      <c r="BT28" s="174" t="n">
        <f aca="false">BT29+BT34+BT38+BT42</f>
        <v>0</v>
      </c>
      <c r="BU28" s="174" t="n">
        <f aca="false">BU29+BU34+BU38+BU42</f>
        <v>0</v>
      </c>
      <c r="BV28" s="174" t="n">
        <f aca="false">BV29+BV34+BV38+BV42</f>
        <v>0</v>
      </c>
      <c r="BW28" s="174" t="n">
        <f aca="false">BW29+BW34+BW38+BW42</f>
        <v>0</v>
      </c>
      <c r="BX28" s="174" t="n">
        <f aca="false">BX29+BX34+BX38+BX42</f>
        <v>0</v>
      </c>
      <c r="BY28" s="174" t="n">
        <f aca="false">BY29+BY34+BY38+BY42</f>
        <v>0</v>
      </c>
      <c r="BZ28" s="174" t="n">
        <f aca="false">BZ29+BZ34+BZ38+BZ42</f>
        <v>0</v>
      </c>
      <c r="CA28" s="174" t="n">
        <f aca="false">CA29+CA34+CA38+CA42</f>
        <v>0</v>
      </c>
      <c r="CB28" s="174" t="n">
        <f aca="false">CB29+CB34+CB38+CB42</f>
        <v>0</v>
      </c>
      <c r="CC28" s="174" t="n">
        <f aca="false">CC29+CC34+CC38+CC42</f>
        <v>0</v>
      </c>
      <c r="CD28" s="174" t="n">
        <f aca="false">CD29+CD34+CD38+CD42</f>
        <v>0</v>
      </c>
      <c r="CE28" s="174" t="n">
        <f aca="false">CE29+CE34+CE38+CE42</f>
        <v>0</v>
      </c>
      <c r="CF28" s="174" t="n">
        <f aca="false">CF29+CF34+CF38+CF42</f>
        <v>0</v>
      </c>
      <c r="CG28" s="174" t="n">
        <f aca="false">CG29+CG34+CG38+CG42</f>
        <v>0</v>
      </c>
      <c r="CH28" s="174" t="n">
        <f aca="false">CH29+CH34+CH38+CH42</f>
        <v>0</v>
      </c>
      <c r="CI28" s="174" t="n">
        <f aca="false">CI29+CI34+CI38+CI42</f>
        <v>0</v>
      </c>
      <c r="CJ28" s="174" t="n">
        <f aca="false">CJ29+CJ34+CJ38+CJ42</f>
        <v>0</v>
      </c>
      <c r="CK28" s="174" t="n">
        <f aca="false">CK29+CK34+CK38+CK42</f>
        <v>0</v>
      </c>
      <c r="CL28" s="174" t="n">
        <f aca="false">CL29+CL34+CL38+CL42</f>
        <v>0</v>
      </c>
      <c r="CM28" s="174" t="n">
        <f aca="false">CM29+CM34+CM38+CM42</f>
        <v>0</v>
      </c>
      <c r="CN28" s="174" t="n">
        <f aca="false">CN29+CN34+CN38+CN42</f>
        <v>0</v>
      </c>
      <c r="CO28" s="174" t="n">
        <f aca="false">CO29+CO34+CO38+CO42</f>
        <v>0</v>
      </c>
      <c r="CP28" s="174" t="n">
        <f aca="false">CP29+CP34+CP38+CP42</f>
        <v>0</v>
      </c>
      <c r="CQ28" s="174" t="n">
        <f aca="false">CQ29+CQ34+CQ38+CQ42</f>
        <v>0</v>
      </c>
      <c r="CR28" s="174" t="n">
        <f aca="false">CR29+CR34+CR38+CR42</f>
        <v>0</v>
      </c>
      <c r="CS28" s="174" t="n">
        <f aca="false">CS29+CS34+CS38+CS42</f>
        <v>0</v>
      </c>
      <c r="CT28" s="174" t="n">
        <f aca="false">CT29+CT34+CT38+CT42</f>
        <v>0</v>
      </c>
      <c r="CU28" s="174" t="n">
        <f aca="false">CU29+CU34+CU38+CU42</f>
        <v>0</v>
      </c>
      <c r="CV28" s="174" t="n">
        <f aca="false">CV29+CV34+CV38+CV42</f>
        <v>0</v>
      </c>
      <c r="CW28" s="174" t="n">
        <f aca="false">CW29+CW34+CW38+CW42</f>
        <v>0</v>
      </c>
      <c r="CX28" s="174" t="n">
        <f aca="false">CX29+CX34+CX38+CX42</f>
        <v>0</v>
      </c>
      <c r="CY28" s="174" t="n">
        <f aca="false">CY29+CY34+CY38+CY42</f>
        <v>0</v>
      </c>
      <c r="CZ28" s="174" t="n">
        <f aca="false">CZ29+CZ34+CZ38+CZ42</f>
        <v>0</v>
      </c>
      <c r="DA28" s="174" t="n">
        <f aca="false">DA29+DA34+DA38+DA42</f>
        <v>0</v>
      </c>
      <c r="DB28" s="174" t="n">
        <f aca="false">DB29+DB34+DB38+DB42</f>
        <v>0</v>
      </c>
      <c r="DC28" s="174" t="n">
        <f aca="false">DC29+DC34+DC38+DC42</f>
        <v>0</v>
      </c>
      <c r="DD28" s="174" t="n">
        <f aca="false">DD29+DD34+DD38+DD42</f>
        <v>0</v>
      </c>
      <c r="DE28" s="174" t="n">
        <f aca="false">DE29+DE34+DE38+DE42</f>
        <v>0</v>
      </c>
      <c r="DF28" s="174" t="n">
        <f aca="false">DF29+DF34+DF38+DF42</f>
        <v>0</v>
      </c>
      <c r="DG28" s="174" t="n">
        <f aca="false">DG29+DG34+DG38+DG42</f>
        <v>0</v>
      </c>
      <c r="DH28" s="174" t="n">
        <f aca="false">DH29+DH34+DH38+DH42</f>
        <v>0</v>
      </c>
      <c r="DI28" s="174" t="n">
        <f aca="false">DI29+DI34+DI38+DI42</f>
        <v>0</v>
      </c>
      <c r="DJ28" s="174" t="n">
        <f aca="false">DJ29+DJ34+DJ38+DJ42</f>
        <v>0</v>
      </c>
      <c r="DK28" s="174" t="n">
        <f aca="false">DK29+DK34+DK38+DK42</f>
        <v>0</v>
      </c>
      <c r="DL28" s="174" t="n">
        <f aca="false">DL29+DL34+DL38+DL42</f>
        <v>0</v>
      </c>
      <c r="DM28" s="174" t="n">
        <f aca="false">DM29+DM34+DM38+DM42</f>
        <v>0</v>
      </c>
      <c r="DN28" s="174" t="n">
        <f aca="false">DN29+DN34+DN38+DN42</f>
        <v>0</v>
      </c>
      <c r="DO28" s="174" t="n">
        <f aca="false">DO29+DO34+DO38+DO42</f>
        <v>0</v>
      </c>
      <c r="DP28" s="174" t="n">
        <f aca="false">DP29+DP34+DP38+DP42</f>
        <v>0</v>
      </c>
      <c r="DQ28" s="174" t="n">
        <f aca="false">DQ29+DQ34+DQ38+DQ42</f>
        <v>0</v>
      </c>
      <c r="DR28" s="174" t="n">
        <f aca="false">DR29+DR34+DR38+DR42</f>
        <v>0</v>
      </c>
      <c r="DS28" s="174" t="n">
        <f aca="false">DS29+DS34+DS38+DS42</f>
        <v>0</v>
      </c>
      <c r="DT28" s="174" t="n">
        <f aca="false">DT29+DT34+DT38+DT42</f>
        <v>0</v>
      </c>
      <c r="DU28" s="174" t="n">
        <f aca="false">DU29+DU34+DU38+DU42</f>
        <v>0</v>
      </c>
      <c r="DV28" s="175" t="n">
        <f aca="false">IF(BJ28 = 0, 0,BJ28/AY28*100)</f>
        <v>0</v>
      </c>
      <c r="DW28" s="176"/>
      <c r="DX28" s="177"/>
      <c r="EC28" s="190"/>
      <c r="ED28" s="190"/>
      <c r="EV28" s="190" t="str">
        <f aca="false">AN28&amp;"да"</f>
        <v>Всегода</v>
      </c>
    </row>
    <row r="29" customFormat="false" ht="11.25" hidden="true" customHeight="false" outlineLevel="0" collapsed="false">
      <c r="C29" s="145"/>
      <c r="D29" s="179"/>
      <c r="E29" s="143"/>
      <c r="F29" s="172"/>
      <c r="G29" s="172"/>
      <c r="H29" s="172"/>
      <c r="I29" s="172"/>
      <c r="J29" s="172"/>
      <c r="K29" s="172"/>
      <c r="L29" s="172"/>
      <c r="M29" s="172"/>
      <c r="N29" s="172"/>
      <c r="O29" s="143"/>
      <c r="P29" s="143"/>
      <c r="Q29" s="143"/>
      <c r="R29" s="143"/>
      <c r="S29" s="143"/>
      <c r="T29" s="143"/>
      <c r="U29" s="143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3"/>
      <c r="AM29" s="180" t="n">
        <v>1</v>
      </c>
      <c r="AN29" s="173" t="s">
        <v>219</v>
      </c>
      <c r="AO29" s="172"/>
      <c r="AP29" s="172"/>
      <c r="AQ29" s="172"/>
      <c r="AR29" s="172"/>
      <c r="AS29" s="172"/>
      <c r="AT29" s="172"/>
      <c r="AU29" s="172"/>
      <c r="AV29" s="172"/>
      <c r="AW29" s="181" t="n">
        <f aca="false">AW30+AW31+AW32+AW33</f>
        <v>0</v>
      </c>
      <c r="AX29" s="181" t="n">
        <f aca="false">AX30+AX31+AX32+AX33</f>
        <v>0</v>
      </c>
      <c r="AY29" s="181" t="n">
        <f aca="false">AY30+AY31+AY32+AY33</f>
        <v>0</v>
      </c>
      <c r="AZ29" s="181" t="n">
        <f aca="false">AZ30+AZ31+AZ32+AZ33</f>
        <v>0</v>
      </c>
      <c r="BA29" s="181" t="n">
        <f aca="false">BA30+BA31+BA32+BA33</f>
        <v>0</v>
      </c>
      <c r="BB29" s="181" t="n">
        <f aca="false">BB30+BB31+BB32+BB33</f>
        <v>0</v>
      </c>
      <c r="BC29" s="181" t="n">
        <f aca="false">BC30+BC31+BC32+BC33</f>
        <v>0</v>
      </c>
      <c r="BD29" s="181" t="n">
        <f aca="false">BD30+BD31+BD32+BD33</f>
        <v>0</v>
      </c>
      <c r="BE29" s="181" t="n">
        <f aca="false">BE30+BE31+BE32+BE33</f>
        <v>0</v>
      </c>
      <c r="BF29" s="181" t="n">
        <f aca="false">BF30+BF31+BF32+BF33</f>
        <v>0</v>
      </c>
      <c r="BG29" s="181" t="n">
        <f aca="false">BG30+BG31+BG32+BG33</f>
        <v>0</v>
      </c>
      <c r="BH29" s="181" t="n">
        <f aca="false">BH30+BH31+BH32+BH33</f>
        <v>0</v>
      </c>
      <c r="BI29" s="181" t="n">
        <f aca="false">BI30+BI31+BI32+BI33</f>
        <v>0</v>
      </c>
      <c r="BJ29" s="181" t="n">
        <f aca="false">BJ30+BJ31+BJ32+BJ33</f>
        <v>0</v>
      </c>
      <c r="BK29" s="181" t="n">
        <f aca="false">BK30+BK31+BK32+BK33</f>
        <v>0</v>
      </c>
      <c r="BL29" s="181" t="n">
        <f aca="false">BL30+BL31+BL32+BL33</f>
        <v>0</v>
      </c>
      <c r="BM29" s="181" t="n">
        <f aca="false">BM30+BM31+BM32+BM33</f>
        <v>0</v>
      </c>
      <c r="BN29" s="181" t="n">
        <f aca="false">BN30+BN31+BN32+BN33</f>
        <v>0</v>
      </c>
      <c r="BO29" s="181" t="n">
        <f aca="false">BO30+BO31+BO32+BO33</f>
        <v>0</v>
      </c>
      <c r="BP29" s="181" t="n">
        <f aca="false">BP30+BP31+BP32+BP33</f>
        <v>0</v>
      </c>
      <c r="BQ29" s="181" t="n">
        <f aca="false">BQ30+BQ31+BQ32+BQ33</f>
        <v>0</v>
      </c>
      <c r="BR29" s="181" t="n">
        <f aca="false">BR30+BR31+BR32+BR33</f>
        <v>0</v>
      </c>
      <c r="BS29" s="181" t="n">
        <f aca="false">BS30+BS31+BS32+BS33</f>
        <v>0</v>
      </c>
      <c r="BT29" s="181" t="n">
        <f aca="false">BT30+BT31+BT32+BT33</f>
        <v>0</v>
      </c>
      <c r="BU29" s="181" t="n">
        <f aca="false">BU30+BU31+BU32+BU33</f>
        <v>0</v>
      </c>
      <c r="BV29" s="181" t="n">
        <f aca="false">BV30+BV31+BV32+BV33</f>
        <v>0</v>
      </c>
      <c r="BW29" s="181" t="n">
        <f aca="false">BW30+BW31+BW32+BW33</f>
        <v>0</v>
      </c>
      <c r="BX29" s="181" t="n">
        <f aca="false">BX30+BX31+BX32+BX33</f>
        <v>0</v>
      </c>
      <c r="BY29" s="181" t="n">
        <f aca="false">BY30+BY31+BY32+BY33</f>
        <v>0</v>
      </c>
      <c r="BZ29" s="181" t="n">
        <f aca="false">BZ30+BZ31+BZ32+BZ33</f>
        <v>0</v>
      </c>
      <c r="CA29" s="181" t="n">
        <f aca="false">CA30+CA31+CA32+CA33</f>
        <v>0</v>
      </c>
      <c r="CB29" s="181" t="n">
        <f aca="false">CB30+CB31+CB32+CB33</f>
        <v>0</v>
      </c>
      <c r="CC29" s="181" t="n">
        <f aca="false">CC30+CC31+CC32+CC33</f>
        <v>0</v>
      </c>
      <c r="CD29" s="181" t="n">
        <f aca="false">CD30+CD31+CD32+CD33</f>
        <v>0</v>
      </c>
      <c r="CE29" s="181" t="n">
        <f aca="false">CE30+CE31+CE32+CE33</f>
        <v>0</v>
      </c>
      <c r="CF29" s="181" t="n">
        <f aca="false">CF30+CF31+CF32+CF33</f>
        <v>0</v>
      </c>
      <c r="CG29" s="181" t="n">
        <f aca="false">CG30+CG31+CG32+CG33</f>
        <v>0</v>
      </c>
      <c r="CH29" s="181" t="n">
        <f aca="false">CH30+CH31+CH32+CH33</f>
        <v>0</v>
      </c>
      <c r="CI29" s="181" t="n">
        <f aca="false">CI30+CI31+CI32+CI33</f>
        <v>0</v>
      </c>
      <c r="CJ29" s="181" t="n">
        <f aca="false">CJ30+CJ31+CJ32+CJ33</f>
        <v>0</v>
      </c>
      <c r="CK29" s="181" t="n">
        <f aca="false">CK30+CK31+CK32+CK33</f>
        <v>0</v>
      </c>
      <c r="CL29" s="181" t="n">
        <f aca="false">CL30+CL31+CL32+CL33</f>
        <v>0</v>
      </c>
      <c r="CM29" s="181" t="n">
        <f aca="false">CM30+CM31+CM32+CM33</f>
        <v>0</v>
      </c>
      <c r="CN29" s="181" t="n">
        <f aca="false">CN30+CN31+CN32+CN33</f>
        <v>0</v>
      </c>
      <c r="CO29" s="181" t="n">
        <f aca="false">CO30+CO31+CO32+CO33</f>
        <v>0</v>
      </c>
      <c r="CP29" s="181" t="n">
        <f aca="false">CP30+CP31+CP32+CP33</f>
        <v>0</v>
      </c>
      <c r="CQ29" s="181" t="n">
        <f aca="false">CQ30+CQ31+CQ32+CQ33</f>
        <v>0</v>
      </c>
      <c r="CR29" s="181" t="n">
        <f aca="false">CR30+CR31+CR32+CR33</f>
        <v>0</v>
      </c>
      <c r="CS29" s="181" t="n">
        <f aca="false">CS30+CS31+CS32+CS33</f>
        <v>0</v>
      </c>
      <c r="CT29" s="181" t="n">
        <f aca="false">CT30+CT31+CT32+CT33</f>
        <v>0</v>
      </c>
      <c r="CU29" s="181" t="n">
        <f aca="false">CU30+CU31+CU32+CU33</f>
        <v>0</v>
      </c>
      <c r="CV29" s="181" t="n">
        <f aca="false">CV30+CV31+CV32+CV33</f>
        <v>0</v>
      </c>
      <c r="CW29" s="181" t="n">
        <f aca="false">CW30+CW31+CW32+CW33</f>
        <v>0</v>
      </c>
      <c r="CX29" s="181" t="n">
        <f aca="false">CX30+CX31+CX32+CX33</f>
        <v>0</v>
      </c>
      <c r="CY29" s="181" t="n">
        <f aca="false">CY30+CY31+CY32+CY33</f>
        <v>0</v>
      </c>
      <c r="CZ29" s="181" t="n">
        <f aca="false">CZ30+CZ31+CZ32+CZ33</f>
        <v>0</v>
      </c>
      <c r="DA29" s="181" t="n">
        <f aca="false">DA30+DA31+DA32+DA33</f>
        <v>0</v>
      </c>
      <c r="DB29" s="181" t="n">
        <f aca="false">DB30+DB31+DB32+DB33</f>
        <v>0</v>
      </c>
      <c r="DC29" s="181" t="n">
        <f aca="false">DC30+DC31+DC32+DC33</f>
        <v>0</v>
      </c>
      <c r="DD29" s="181" t="n">
        <f aca="false">DD30+DD31+DD32+DD33</f>
        <v>0</v>
      </c>
      <c r="DE29" s="181" t="n">
        <f aca="false">DE30+DE31+DE32+DE33</f>
        <v>0</v>
      </c>
      <c r="DF29" s="181" t="n">
        <f aca="false">DF30+DF31+DF32+DF33</f>
        <v>0</v>
      </c>
      <c r="DG29" s="181" t="n">
        <f aca="false">DG30+DG31+DG32+DG33</f>
        <v>0</v>
      </c>
      <c r="DH29" s="181" t="n">
        <f aca="false">DH30+DH31+DH32+DH33</f>
        <v>0</v>
      </c>
      <c r="DI29" s="181" t="n">
        <f aca="false">DI30+DI31+DI32+DI33</f>
        <v>0</v>
      </c>
      <c r="DJ29" s="181" t="n">
        <f aca="false">DJ30+DJ31+DJ32+DJ33</f>
        <v>0</v>
      </c>
      <c r="DK29" s="181" t="n">
        <f aca="false">DK30+DK31+DK32+DK33</f>
        <v>0</v>
      </c>
      <c r="DL29" s="181" t="n">
        <f aca="false">DL30+DL31+DL32+DL33</f>
        <v>0</v>
      </c>
      <c r="DM29" s="181" t="n">
        <f aca="false">DM30+DM31+DM32+DM33</f>
        <v>0</v>
      </c>
      <c r="DN29" s="181" t="n">
        <f aca="false">DN30+DN31+DN32+DN33</f>
        <v>0</v>
      </c>
      <c r="DO29" s="181" t="n">
        <f aca="false">DO30+DO31+DO32+DO33</f>
        <v>0</v>
      </c>
      <c r="DP29" s="181" t="n">
        <f aca="false">DP30+DP31+DP32+DP33</f>
        <v>0</v>
      </c>
      <c r="DQ29" s="181" t="n">
        <f aca="false">DQ30+DQ31+DQ32+DQ33</f>
        <v>0</v>
      </c>
      <c r="DR29" s="181" t="n">
        <f aca="false">DR30+DR31+DR32+DR33</f>
        <v>0</v>
      </c>
      <c r="DS29" s="181" t="n">
        <f aca="false">DS30+DS31+DS32+DS33</f>
        <v>0</v>
      </c>
      <c r="DT29" s="181" t="n">
        <f aca="false">DT30+DT31+DT32+DT33</f>
        <v>0</v>
      </c>
      <c r="DU29" s="181" t="n">
        <f aca="false">DU30+DU31+DU32+DU33</f>
        <v>0</v>
      </c>
      <c r="DV29" s="175" t="n">
        <f aca="false">IF(BJ29 = 0, 0,BJ29/AY29*100)</f>
        <v>0</v>
      </c>
      <c r="DW29" s="138"/>
      <c r="DX29" s="138"/>
      <c r="EC29" s="191"/>
      <c r="ED29" s="190"/>
      <c r="EV29" s="190" t="str">
        <f aca="false">AN29&amp;"да"</f>
        <v>Собственные средствада</v>
      </c>
    </row>
    <row r="30" customFormat="false" ht="11.25" hidden="true" customHeight="true" outlineLevel="0" collapsed="false">
      <c r="C30" s="145"/>
      <c r="D30" s="18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71"/>
      <c r="AM30" s="185" t="s">
        <v>220</v>
      </c>
      <c r="AN30" s="186" t="s">
        <v>221</v>
      </c>
      <c r="AO30" s="187"/>
      <c r="AP30" s="187"/>
      <c r="AQ30" s="187"/>
      <c r="AR30" s="187"/>
      <c r="AS30" s="187"/>
      <c r="AT30" s="187"/>
      <c r="AU30" s="187"/>
      <c r="AV30" s="187"/>
      <c r="AW30" s="188" t="n">
        <f aca="false">SUMIF($ED$49:$ED$300,$ED30,AW$49:AW$300)</f>
        <v>0</v>
      </c>
      <c r="AX30" s="188" t="n">
        <f aca="false">SUMIF($ED$49:$ED$300,$ED30,AX$49:AX$300)</f>
        <v>0</v>
      </c>
      <c r="AY30" s="188" t="n">
        <f aca="false">SUMIF($ED$49:$ED$300,$ED30,AY$49:AY$300)</f>
        <v>0</v>
      </c>
      <c r="AZ30" s="188" t="n">
        <f aca="false">SUMIF($ED$49:$ED$300,$ED30,AZ$49:AZ$300)</f>
        <v>0</v>
      </c>
      <c r="BA30" s="188" t="n">
        <f aca="false">SUMIF($ED$49:$ED$300,$ED30,BA$49:BA$300)</f>
        <v>0</v>
      </c>
      <c r="BB30" s="188" t="n">
        <f aca="false">SUMIF($ED$49:$ED$300,$ED30,BB$49:BB$300)</f>
        <v>0</v>
      </c>
      <c r="BC30" s="188" t="n">
        <f aca="false">SUMIF($ED$49:$ED$300,$ED30,BC$49:BC$300)</f>
        <v>0</v>
      </c>
      <c r="BD30" s="188" t="n">
        <f aca="false">SUMIF($ED$49:$ED$300,$ED30,BD$49:BD$300)</f>
        <v>0</v>
      </c>
      <c r="BE30" s="188" t="n">
        <f aca="false">SUMIF($ED$49:$ED$300,$ED30,BE$49:BE$300)</f>
        <v>0</v>
      </c>
      <c r="BF30" s="188" t="n">
        <f aca="false">SUMIF($ED$49:$ED$300,$ED30,BF$49:BF$300)</f>
        <v>0</v>
      </c>
      <c r="BG30" s="188" t="n">
        <f aca="false">SUMIF($ED$49:$ED$300,$ED30,BG$49:BG$300)</f>
        <v>0</v>
      </c>
      <c r="BH30" s="188" t="n">
        <f aca="false">SUMIF($ED$49:$ED$300,$ED30,BH$49:BH$300)</f>
        <v>0</v>
      </c>
      <c r="BI30" s="188" t="n">
        <f aca="false">SUMIF($ED$49:$ED$300,$ED30,BI$49:BI$300)</f>
        <v>0</v>
      </c>
      <c r="BJ30" s="188" t="n">
        <f aca="false">SUMIF($ED$49:$ED$300,$ED30,BJ$49:BJ$300)</f>
        <v>0</v>
      </c>
      <c r="BK30" s="188" t="n">
        <f aca="false">SUMIF($ED$49:$ED$300,$ED30,BK$49:BK$300)</f>
        <v>0</v>
      </c>
      <c r="BL30" s="188" t="n">
        <f aca="false">SUMIF($ED$49:$ED$300,$ED30,BL$49:BL$300)</f>
        <v>0</v>
      </c>
      <c r="BM30" s="188" t="n">
        <f aca="false">SUMIF($ED$49:$ED$300,$ED30,BM$49:BM$300)</f>
        <v>0</v>
      </c>
      <c r="BN30" s="188" t="n">
        <f aca="false">SUMIF($ED$49:$ED$300,$ED30,BN$49:BN$300)</f>
        <v>0</v>
      </c>
      <c r="BO30" s="188" t="n">
        <f aca="false">SUMIF($ED$49:$ED$300,$ED30,BO$49:BO$300)</f>
        <v>0</v>
      </c>
      <c r="BP30" s="188" t="n">
        <f aca="false">SUMIF($ED$49:$ED$300,$ED30,BP$49:BP$300)</f>
        <v>0</v>
      </c>
      <c r="BQ30" s="188" t="n">
        <f aca="false">SUMIF($ED$49:$ED$300,$ED30,BQ$49:BQ$300)</f>
        <v>0</v>
      </c>
      <c r="BR30" s="188" t="n">
        <f aca="false">SUMIF($ED$49:$ED$300,$ED30,BR$49:BR$300)</f>
        <v>0</v>
      </c>
      <c r="BS30" s="188" t="n">
        <f aca="false">SUMIF($ED$49:$ED$300,$ED30,BS$49:BS$300)</f>
        <v>0</v>
      </c>
      <c r="BT30" s="188" t="n">
        <f aca="false">SUMIF($ED$49:$ED$300,$ED30,BT$49:BT$300)</f>
        <v>0</v>
      </c>
      <c r="BU30" s="188" t="n">
        <f aca="false">SUMIF($ED$49:$ED$300,$ED30,BU$49:BU$300)</f>
        <v>0</v>
      </c>
      <c r="BV30" s="188" t="n">
        <f aca="false">SUMIF($ED$49:$ED$300,$ED30,BV$49:BV$300)</f>
        <v>0</v>
      </c>
      <c r="BW30" s="188" t="n">
        <f aca="false">SUMIF($ED$49:$ED$300,$ED30,BW$49:BW$300)</f>
        <v>0</v>
      </c>
      <c r="BX30" s="188" t="n">
        <f aca="false">SUMIF($ED$49:$ED$300,$ED30,BX$49:BX$300)</f>
        <v>0</v>
      </c>
      <c r="BY30" s="188" t="n">
        <f aca="false">SUMIF($ED$49:$ED$300,$ED30,BY$49:BY$300)</f>
        <v>0</v>
      </c>
      <c r="BZ30" s="188" t="n">
        <f aca="false">SUMIF($ED$49:$ED$300,$ED30,BZ$49:BZ$300)</f>
        <v>0</v>
      </c>
      <c r="CA30" s="188" t="n">
        <f aca="false">SUMIF($ED$49:$ED$300,$ED30,CA$49:CA$300)</f>
        <v>0</v>
      </c>
      <c r="CB30" s="188" t="n">
        <f aca="false">SUMIF($ED$49:$ED$300,$ED30,CB$49:CB$300)</f>
        <v>0</v>
      </c>
      <c r="CC30" s="188" t="n">
        <f aca="false">SUMIF($ED$49:$ED$300,$ED30,CC$49:CC$300)</f>
        <v>0</v>
      </c>
      <c r="CD30" s="188" t="n">
        <f aca="false">SUMIF($ED$49:$ED$300,$ED30,CD$49:CD$300)</f>
        <v>0</v>
      </c>
      <c r="CE30" s="188" t="n">
        <f aca="false">SUMIF($ED$49:$ED$300,$ED30,CE$49:CE$300)</f>
        <v>0</v>
      </c>
      <c r="CF30" s="188" t="n">
        <f aca="false">SUMIF($ED$49:$ED$300,$ED30,CF$49:CF$300)</f>
        <v>0</v>
      </c>
      <c r="CG30" s="188" t="n">
        <f aca="false">SUMIF($ED$49:$ED$300,$ED30,CG$49:CG$300)</f>
        <v>0</v>
      </c>
      <c r="CH30" s="188" t="n">
        <f aca="false">SUMIF($ED$49:$ED$300,$ED30,CH$49:CH$300)</f>
        <v>0</v>
      </c>
      <c r="CI30" s="188" t="n">
        <f aca="false">SUMIF($ED$49:$ED$300,$ED30,CI$49:CI$300)</f>
        <v>0</v>
      </c>
      <c r="CJ30" s="188" t="n">
        <f aca="false">SUMIF($ED$49:$ED$300,$ED30,CJ$49:CJ$300)</f>
        <v>0</v>
      </c>
      <c r="CK30" s="188" t="n">
        <f aca="false">SUMIF($ED$49:$ED$300,$ED30,CK$49:CK$300)</f>
        <v>0</v>
      </c>
      <c r="CL30" s="188" t="n">
        <f aca="false">SUMIF($ED$49:$ED$300,$ED30,CL$49:CL$300)</f>
        <v>0</v>
      </c>
      <c r="CM30" s="188" t="n">
        <f aca="false">SUMIF($ED$49:$ED$300,$ED30,CM$49:CM$300)</f>
        <v>0</v>
      </c>
      <c r="CN30" s="188" t="n">
        <f aca="false">SUMIF($ED$49:$ED$300,$ED30,CN$49:CN$300)</f>
        <v>0</v>
      </c>
      <c r="CO30" s="188" t="n">
        <f aca="false">SUMIF($ED$49:$ED$300,$ED30,CO$49:CO$300)</f>
        <v>0</v>
      </c>
      <c r="CP30" s="188" t="n">
        <f aca="false">SUMIF($ED$49:$ED$300,$ED30,CP$49:CP$300)</f>
        <v>0</v>
      </c>
      <c r="CQ30" s="188" t="n">
        <f aca="false">SUMIF($ED$49:$ED$300,$ED30,CQ$49:CQ$300)</f>
        <v>0</v>
      </c>
      <c r="CR30" s="188" t="n">
        <f aca="false">SUMIF($ED$49:$ED$300,$ED30,CR$49:CR$300)</f>
        <v>0</v>
      </c>
      <c r="CS30" s="188" t="n">
        <f aca="false">SUMIF($ED$49:$ED$300,$ED30,CS$49:CS$300)</f>
        <v>0</v>
      </c>
      <c r="CT30" s="188" t="n">
        <f aca="false">SUMIF($ED$49:$ED$300,$ED30,CT$49:CT$300)</f>
        <v>0</v>
      </c>
      <c r="CU30" s="188" t="n">
        <f aca="false">SUMIF($ED$49:$ED$300,$ED30,CU$49:CU$300)</f>
        <v>0</v>
      </c>
      <c r="CV30" s="188" t="n">
        <f aca="false">SUMIF($ED$49:$ED$300,$ED30,CV$49:CV$300)</f>
        <v>0</v>
      </c>
      <c r="CW30" s="188" t="n">
        <f aca="false">SUMIF($ED$49:$ED$300,$ED30,CW$49:CW$300)</f>
        <v>0</v>
      </c>
      <c r="CX30" s="188" t="n">
        <f aca="false">SUMIF($ED$49:$ED$300,$ED30,CX$49:CX$300)</f>
        <v>0</v>
      </c>
      <c r="CY30" s="188" t="n">
        <f aca="false">SUMIF($ED$49:$ED$300,$ED30,CY$49:CY$300)</f>
        <v>0</v>
      </c>
      <c r="CZ30" s="188" t="n">
        <f aca="false">SUMIF($ED$49:$ED$300,$ED30,CZ$49:CZ$300)</f>
        <v>0</v>
      </c>
      <c r="DA30" s="188" t="n">
        <f aca="false">SUMIF($ED$49:$ED$300,$ED30,DA$49:DA$300)</f>
        <v>0</v>
      </c>
      <c r="DB30" s="188" t="n">
        <f aca="false">SUMIF($ED$49:$ED$300,$ED30,DB$49:DB$300)</f>
        <v>0</v>
      </c>
      <c r="DC30" s="188" t="n">
        <f aca="false">SUMIF($ED$49:$ED$300,$ED30,DC$49:DC$300)</f>
        <v>0</v>
      </c>
      <c r="DD30" s="188" t="n">
        <f aca="false">SUMIF($ED$49:$ED$300,$ED30,DD$49:DD$300)</f>
        <v>0</v>
      </c>
      <c r="DE30" s="188" t="n">
        <f aca="false">SUMIF($ED$49:$ED$300,$ED30,DE$49:DE$300)</f>
        <v>0</v>
      </c>
      <c r="DF30" s="188" t="n">
        <f aca="false">SUMIF($ED$49:$ED$300,$ED30,DF$49:DF$300)</f>
        <v>0</v>
      </c>
      <c r="DG30" s="188" t="n">
        <f aca="false">SUMIF($ED$49:$ED$300,$ED30,DG$49:DG$300)</f>
        <v>0</v>
      </c>
      <c r="DH30" s="188" t="n">
        <f aca="false">SUMIF($ED$49:$ED$300,$ED30,DH$49:DH$300)</f>
        <v>0</v>
      </c>
      <c r="DI30" s="188" t="n">
        <f aca="false">SUMIF($ED$49:$ED$300,$ED30,DI$49:DI$300)</f>
        <v>0</v>
      </c>
      <c r="DJ30" s="188" t="n">
        <f aca="false">SUMIF($ED$49:$ED$300,$ED30,DJ$49:DJ$300)</f>
        <v>0</v>
      </c>
      <c r="DK30" s="188" t="n">
        <f aca="false">SUMIF($ED$49:$ED$300,$ED30,DK$49:DK$300)</f>
        <v>0</v>
      </c>
      <c r="DL30" s="188" t="n">
        <f aca="false">SUMIF($ED$49:$ED$300,$ED30,DL$49:DL$300)</f>
        <v>0</v>
      </c>
      <c r="DM30" s="188" t="n">
        <f aca="false">SUMIF($ED$49:$ED$300,$ED30,DM$49:DM$300)</f>
        <v>0</v>
      </c>
      <c r="DN30" s="188" t="n">
        <f aca="false">SUMIF($ED$49:$ED$300,$ED30,DN$49:DN$300)</f>
        <v>0</v>
      </c>
      <c r="DO30" s="188" t="n">
        <f aca="false">SUMIF($ED$49:$ED$300,$ED30,DO$49:DO$300)</f>
        <v>0</v>
      </c>
      <c r="DP30" s="188" t="n">
        <f aca="false">SUMIF($ED$49:$ED$300,$ED30,DP$49:DP$300)</f>
        <v>0</v>
      </c>
      <c r="DQ30" s="188" t="n">
        <f aca="false">SUMIF($ED$49:$ED$300,$ED30,DQ$49:DQ$300)</f>
        <v>0</v>
      </c>
      <c r="DR30" s="188" t="n">
        <f aca="false">SUMIF($ED$49:$ED$300,$ED30,DR$49:DR$300)</f>
        <v>0</v>
      </c>
      <c r="DS30" s="188" t="n">
        <f aca="false">SUMIF($ED$49:$ED$300,$ED30,DS$49:DS$300)</f>
        <v>0</v>
      </c>
      <c r="DT30" s="188" t="n">
        <f aca="false">SUMIF($ED$49:$ED$300,$ED30,DT$49:DT$300)</f>
        <v>0</v>
      </c>
      <c r="DU30" s="188" t="n">
        <f aca="false">SUMIF($ED$49:$ED$300,$ED30,DU$49:DU$300)</f>
        <v>0</v>
      </c>
      <c r="DV30" s="189" t="n">
        <f aca="false">IF(BJ30 = 0, 0,BJ30/AY30*100)</f>
        <v>0</v>
      </c>
      <c r="DW30" s="138"/>
      <c r="DX30" s="138"/>
      <c r="EC30" s="191"/>
      <c r="ED30" s="190" t="str">
        <f aca="false">AN30&amp;"да"</f>
        <v>Прибыль направляемая на инвестициида</v>
      </c>
      <c r="EG30" s="190" t="str">
        <f aca="false">AN30 &amp; "0"</f>
        <v>Прибыль направляемая на инвестиции0</v>
      </c>
      <c r="EV30" s="195"/>
    </row>
    <row r="31" customFormat="false" ht="11.25" hidden="true" customHeight="false" outlineLevel="0" collapsed="false">
      <c r="C31" s="145"/>
      <c r="D31" s="18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71"/>
      <c r="AM31" s="185" t="s">
        <v>222</v>
      </c>
      <c r="AN31" s="186" t="s">
        <v>223</v>
      </c>
      <c r="AO31" s="187"/>
      <c r="AP31" s="187"/>
      <c r="AQ31" s="187"/>
      <c r="AR31" s="187"/>
      <c r="AS31" s="187"/>
      <c r="AT31" s="187"/>
      <c r="AU31" s="187"/>
      <c r="AV31" s="187"/>
      <c r="AW31" s="188" t="n">
        <f aca="false">SUMIF($ED$49:$ED$300,$ED31,AW$49:AW$300)</f>
        <v>0</v>
      </c>
      <c r="AX31" s="188" t="n">
        <f aca="false">SUMIF($ED$49:$ED$300,$ED31,AX$49:AX$300)</f>
        <v>0</v>
      </c>
      <c r="AY31" s="188" t="n">
        <f aca="false">SUMIF($ED$49:$ED$300,$ED31,AY$49:AY$300)</f>
        <v>0</v>
      </c>
      <c r="AZ31" s="188" t="n">
        <f aca="false">SUMIF($ED$49:$ED$300,$ED31,AZ$49:AZ$300)</f>
        <v>0</v>
      </c>
      <c r="BA31" s="188" t="n">
        <f aca="false">SUMIF($ED$49:$ED$300,$ED31,BA$49:BA$300)</f>
        <v>0</v>
      </c>
      <c r="BB31" s="188" t="n">
        <f aca="false">SUMIF($ED$49:$ED$300,$ED31,BB$49:BB$300)</f>
        <v>0</v>
      </c>
      <c r="BC31" s="188" t="n">
        <f aca="false">SUMIF($ED$49:$ED$300,$ED31,BC$49:BC$300)</f>
        <v>0</v>
      </c>
      <c r="BD31" s="188" t="n">
        <f aca="false">SUMIF($ED$49:$ED$300,$ED31,BD$49:BD$300)</f>
        <v>0</v>
      </c>
      <c r="BE31" s="188" t="n">
        <f aca="false">SUMIF($ED$49:$ED$300,$ED31,BE$49:BE$300)</f>
        <v>0</v>
      </c>
      <c r="BF31" s="188" t="n">
        <f aca="false">SUMIF($ED$49:$ED$300,$ED31,BF$49:BF$300)</f>
        <v>0</v>
      </c>
      <c r="BG31" s="188" t="n">
        <f aca="false">SUMIF($ED$49:$ED$300,$ED31,BG$49:BG$300)</f>
        <v>0</v>
      </c>
      <c r="BH31" s="188" t="n">
        <f aca="false">SUMIF($ED$49:$ED$300,$ED31,BH$49:BH$300)</f>
        <v>0</v>
      </c>
      <c r="BI31" s="188" t="n">
        <f aca="false">SUMIF($ED$49:$ED$300,$ED31,BI$49:BI$300)</f>
        <v>0</v>
      </c>
      <c r="BJ31" s="188" t="n">
        <f aca="false">SUMIF($ED$49:$ED$300,$ED31,BJ$49:BJ$300)</f>
        <v>0</v>
      </c>
      <c r="BK31" s="188" t="n">
        <f aca="false">SUMIF($ED$49:$ED$300,$ED31,BK$49:BK$300)</f>
        <v>0</v>
      </c>
      <c r="BL31" s="188" t="n">
        <f aca="false">SUMIF($ED$49:$ED$300,$ED31,BL$49:BL$300)</f>
        <v>0</v>
      </c>
      <c r="BM31" s="188" t="n">
        <f aca="false">SUMIF($ED$49:$ED$300,$ED31,BM$49:BM$300)</f>
        <v>0</v>
      </c>
      <c r="BN31" s="188" t="n">
        <f aca="false">SUMIF($ED$49:$ED$300,$ED31,BN$49:BN$300)</f>
        <v>0</v>
      </c>
      <c r="BO31" s="188" t="n">
        <f aca="false">SUMIF($ED$49:$ED$300,$ED31,BO$49:BO$300)</f>
        <v>0</v>
      </c>
      <c r="BP31" s="188" t="n">
        <f aca="false">SUMIF($ED$49:$ED$300,$ED31,BP$49:BP$300)</f>
        <v>0</v>
      </c>
      <c r="BQ31" s="188" t="n">
        <f aca="false">SUMIF($ED$49:$ED$300,$ED31,BQ$49:BQ$300)</f>
        <v>0</v>
      </c>
      <c r="BR31" s="188" t="n">
        <f aca="false">SUMIF($ED$49:$ED$300,$ED31,BR$49:BR$300)</f>
        <v>0</v>
      </c>
      <c r="BS31" s="188" t="n">
        <f aca="false">SUMIF($ED$49:$ED$300,$ED31,BS$49:BS$300)</f>
        <v>0</v>
      </c>
      <c r="BT31" s="188" t="n">
        <f aca="false">SUMIF($ED$49:$ED$300,$ED31,BT$49:BT$300)</f>
        <v>0</v>
      </c>
      <c r="BU31" s="188" t="n">
        <f aca="false">SUMIF($ED$49:$ED$300,$ED31,BU$49:BU$300)</f>
        <v>0</v>
      </c>
      <c r="BV31" s="188" t="n">
        <f aca="false">SUMIF($ED$49:$ED$300,$ED31,BV$49:BV$300)</f>
        <v>0</v>
      </c>
      <c r="BW31" s="188" t="n">
        <f aca="false">SUMIF($ED$49:$ED$300,$ED31,BW$49:BW$300)</f>
        <v>0</v>
      </c>
      <c r="BX31" s="188" t="n">
        <f aca="false">SUMIF($ED$49:$ED$300,$ED31,BX$49:BX$300)</f>
        <v>0</v>
      </c>
      <c r="BY31" s="188" t="n">
        <f aca="false">SUMIF($ED$49:$ED$300,$ED31,BY$49:BY$300)</f>
        <v>0</v>
      </c>
      <c r="BZ31" s="188" t="n">
        <f aca="false">SUMIF($ED$49:$ED$300,$ED31,BZ$49:BZ$300)</f>
        <v>0</v>
      </c>
      <c r="CA31" s="188" t="n">
        <f aca="false">SUMIF($ED$49:$ED$300,$ED31,CA$49:CA$300)</f>
        <v>0</v>
      </c>
      <c r="CB31" s="188" t="n">
        <f aca="false">SUMIF($ED$49:$ED$300,$ED31,CB$49:CB$300)</f>
        <v>0</v>
      </c>
      <c r="CC31" s="188" t="n">
        <f aca="false">SUMIF($ED$49:$ED$300,$ED31,CC$49:CC$300)</f>
        <v>0</v>
      </c>
      <c r="CD31" s="188" t="n">
        <f aca="false">SUMIF($ED$49:$ED$300,$ED31,CD$49:CD$300)</f>
        <v>0</v>
      </c>
      <c r="CE31" s="188" t="n">
        <f aca="false">SUMIF($ED$49:$ED$300,$ED31,CE$49:CE$300)</f>
        <v>0</v>
      </c>
      <c r="CF31" s="188" t="n">
        <f aca="false">SUMIF($ED$49:$ED$300,$ED31,CF$49:CF$300)</f>
        <v>0</v>
      </c>
      <c r="CG31" s="188" t="n">
        <f aca="false">SUMIF($ED$49:$ED$300,$ED31,CG$49:CG$300)</f>
        <v>0</v>
      </c>
      <c r="CH31" s="188" t="n">
        <f aca="false">SUMIF($ED$49:$ED$300,$ED31,CH$49:CH$300)</f>
        <v>0</v>
      </c>
      <c r="CI31" s="188" t="n">
        <f aca="false">SUMIF($ED$49:$ED$300,$ED31,CI$49:CI$300)</f>
        <v>0</v>
      </c>
      <c r="CJ31" s="188" t="n">
        <f aca="false">SUMIF($ED$49:$ED$300,$ED31,CJ$49:CJ$300)</f>
        <v>0</v>
      </c>
      <c r="CK31" s="188" t="n">
        <f aca="false">SUMIF($ED$49:$ED$300,$ED31,CK$49:CK$300)</f>
        <v>0</v>
      </c>
      <c r="CL31" s="188" t="n">
        <f aca="false">SUMIF($ED$49:$ED$300,$ED31,CL$49:CL$300)</f>
        <v>0</v>
      </c>
      <c r="CM31" s="188" t="n">
        <f aca="false">SUMIF($ED$49:$ED$300,$ED31,CM$49:CM$300)</f>
        <v>0</v>
      </c>
      <c r="CN31" s="188" t="n">
        <f aca="false">SUMIF($ED$49:$ED$300,$ED31,CN$49:CN$300)</f>
        <v>0</v>
      </c>
      <c r="CO31" s="188" t="n">
        <f aca="false">SUMIF($ED$49:$ED$300,$ED31,CO$49:CO$300)</f>
        <v>0</v>
      </c>
      <c r="CP31" s="188" t="n">
        <f aca="false">SUMIF($ED$49:$ED$300,$ED31,CP$49:CP$300)</f>
        <v>0</v>
      </c>
      <c r="CQ31" s="188" t="n">
        <f aca="false">SUMIF($ED$49:$ED$300,$ED31,CQ$49:CQ$300)</f>
        <v>0</v>
      </c>
      <c r="CR31" s="188" t="n">
        <f aca="false">SUMIF($ED$49:$ED$300,$ED31,CR$49:CR$300)</f>
        <v>0</v>
      </c>
      <c r="CS31" s="188" t="n">
        <f aca="false">SUMIF($ED$49:$ED$300,$ED31,CS$49:CS$300)</f>
        <v>0</v>
      </c>
      <c r="CT31" s="188" t="n">
        <f aca="false">SUMIF($ED$49:$ED$300,$ED31,CT$49:CT$300)</f>
        <v>0</v>
      </c>
      <c r="CU31" s="188" t="n">
        <f aca="false">SUMIF($ED$49:$ED$300,$ED31,CU$49:CU$300)</f>
        <v>0</v>
      </c>
      <c r="CV31" s="188" t="n">
        <f aca="false">SUMIF($ED$49:$ED$300,$ED31,CV$49:CV$300)</f>
        <v>0</v>
      </c>
      <c r="CW31" s="188" t="n">
        <f aca="false">SUMIF($ED$49:$ED$300,$ED31,CW$49:CW$300)</f>
        <v>0</v>
      </c>
      <c r="CX31" s="188" t="n">
        <f aca="false">SUMIF($ED$49:$ED$300,$ED31,CX$49:CX$300)</f>
        <v>0</v>
      </c>
      <c r="CY31" s="188" t="n">
        <f aca="false">SUMIF($ED$49:$ED$300,$ED31,CY$49:CY$300)</f>
        <v>0</v>
      </c>
      <c r="CZ31" s="188" t="n">
        <f aca="false">SUMIF($ED$49:$ED$300,$ED31,CZ$49:CZ$300)</f>
        <v>0</v>
      </c>
      <c r="DA31" s="188" t="n">
        <f aca="false">SUMIF($ED$49:$ED$300,$ED31,DA$49:DA$300)</f>
        <v>0</v>
      </c>
      <c r="DB31" s="188" t="n">
        <f aca="false">SUMIF($ED$49:$ED$300,$ED31,DB$49:DB$300)</f>
        <v>0</v>
      </c>
      <c r="DC31" s="188" t="n">
        <f aca="false">SUMIF($ED$49:$ED$300,$ED31,DC$49:DC$300)</f>
        <v>0</v>
      </c>
      <c r="DD31" s="188" t="n">
        <f aca="false">SUMIF($ED$49:$ED$300,$ED31,DD$49:DD$300)</f>
        <v>0</v>
      </c>
      <c r="DE31" s="188" t="n">
        <f aca="false">SUMIF($ED$49:$ED$300,$ED31,DE$49:DE$300)</f>
        <v>0</v>
      </c>
      <c r="DF31" s="188" t="n">
        <f aca="false">SUMIF($ED$49:$ED$300,$ED31,DF$49:DF$300)</f>
        <v>0</v>
      </c>
      <c r="DG31" s="188" t="n">
        <f aca="false">SUMIF($ED$49:$ED$300,$ED31,DG$49:DG$300)</f>
        <v>0</v>
      </c>
      <c r="DH31" s="188" t="n">
        <f aca="false">SUMIF($ED$49:$ED$300,$ED31,DH$49:DH$300)</f>
        <v>0</v>
      </c>
      <c r="DI31" s="188" t="n">
        <f aca="false">SUMIF($ED$49:$ED$300,$ED31,DI$49:DI$300)</f>
        <v>0</v>
      </c>
      <c r="DJ31" s="188" t="n">
        <f aca="false">SUMIF($ED$49:$ED$300,$ED31,DJ$49:DJ$300)</f>
        <v>0</v>
      </c>
      <c r="DK31" s="188" t="n">
        <f aca="false">SUMIF($ED$49:$ED$300,$ED31,DK$49:DK$300)</f>
        <v>0</v>
      </c>
      <c r="DL31" s="188" t="n">
        <f aca="false">SUMIF($ED$49:$ED$300,$ED31,DL$49:DL$300)</f>
        <v>0</v>
      </c>
      <c r="DM31" s="188" t="n">
        <f aca="false">SUMIF($ED$49:$ED$300,$ED31,DM$49:DM$300)</f>
        <v>0</v>
      </c>
      <c r="DN31" s="188" t="n">
        <f aca="false">SUMIF($ED$49:$ED$300,$ED31,DN$49:DN$300)</f>
        <v>0</v>
      </c>
      <c r="DO31" s="188" t="n">
        <f aca="false">SUMIF($ED$49:$ED$300,$ED31,DO$49:DO$300)</f>
        <v>0</v>
      </c>
      <c r="DP31" s="188" t="n">
        <f aca="false">SUMIF($ED$49:$ED$300,$ED31,DP$49:DP$300)</f>
        <v>0</v>
      </c>
      <c r="DQ31" s="188" t="n">
        <f aca="false">SUMIF($ED$49:$ED$300,$ED31,DQ$49:DQ$300)</f>
        <v>0</v>
      </c>
      <c r="DR31" s="188" t="n">
        <f aca="false">SUMIF($ED$49:$ED$300,$ED31,DR$49:DR$300)</f>
        <v>0</v>
      </c>
      <c r="DS31" s="188" t="n">
        <f aca="false">SUMIF($ED$49:$ED$300,$ED31,DS$49:DS$300)</f>
        <v>0</v>
      </c>
      <c r="DT31" s="188" t="n">
        <f aca="false">SUMIF($ED$49:$ED$300,$ED31,DT$49:DT$300)</f>
        <v>0</v>
      </c>
      <c r="DU31" s="188" t="n">
        <f aca="false">SUMIF($ED$49:$ED$300,$ED31,DU$49:DU$300)</f>
        <v>0</v>
      </c>
      <c r="DV31" s="189" t="n">
        <f aca="false">IF(BJ31 = 0, 0,BJ31/AY31*100)</f>
        <v>0</v>
      </c>
      <c r="DW31" s="138"/>
      <c r="DX31" s="138"/>
      <c r="EC31" s="191"/>
      <c r="ED31" s="190" t="str">
        <f aca="false">AN31&amp;"да"</f>
        <v>Амортизационные отчисленияда</v>
      </c>
      <c r="EG31" s="190" t="str">
        <f aca="false">AN31 &amp; "0"</f>
        <v>Амортизационные отчисления0</v>
      </c>
      <c r="EV31" s="195"/>
    </row>
    <row r="32" customFormat="false" ht="11.25" hidden="true" customHeight="false" outlineLevel="0" collapsed="false">
      <c r="C32" s="145"/>
      <c r="D32" s="18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71"/>
      <c r="AM32" s="185" t="s">
        <v>224</v>
      </c>
      <c r="AN32" s="186" t="s">
        <v>225</v>
      </c>
      <c r="AO32" s="187"/>
      <c r="AP32" s="187"/>
      <c r="AQ32" s="187"/>
      <c r="AR32" s="187"/>
      <c r="AS32" s="187"/>
      <c r="AT32" s="187"/>
      <c r="AU32" s="187"/>
      <c r="AV32" s="187"/>
      <c r="AW32" s="188" t="n">
        <f aca="false">SUMIF($ED$49:$ED$300,$ED32,AW$49:AW$300)</f>
        <v>0</v>
      </c>
      <c r="AX32" s="188" t="n">
        <f aca="false">SUMIF($ED$49:$ED$300,$ED32,AX$49:AX$300)</f>
        <v>0</v>
      </c>
      <c r="AY32" s="188" t="n">
        <f aca="false">SUMIF($ED$49:$ED$300,$ED32,AY$49:AY$300)</f>
        <v>0</v>
      </c>
      <c r="AZ32" s="188" t="n">
        <f aca="false">SUMIF($ED$49:$ED$300,$ED32,AZ$49:AZ$300)</f>
        <v>0</v>
      </c>
      <c r="BA32" s="188" t="n">
        <f aca="false">SUMIF($ED$49:$ED$300,$ED32,BA$49:BA$300)</f>
        <v>0</v>
      </c>
      <c r="BB32" s="188" t="n">
        <f aca="false">SUMIF($ED$49:$ED$300,$ED32,BB$49:BB$300)</f>
        <v>0</v>
      </c>
      <c r="BC32" s="188" t="n">
        <f aca="false">SUMIF($ED$49:$ED$300,$ED32,BC$49:BC$300)</f>
        <v>0</v>
      </c>
      <c r="BD32" s="188" t="n">
        <f aca="false">SUMIF($ED$49:$ED$300,$ED32,BD$49:BD$300)</f>
        <v>0</v>
      </c>
      <c r="BE32" s="188" t="n">
        <f aca="false">SUMIF($ED$49:$ED$300,$ED32,BE$49:BE$300)</f>
        <v>0</v>
      </c>
      <c r="BF32" s="188" t="n">
        <f aca="false">SUMIF($ED$49:$ED$300,$ED32,BF$49:BF$300)</f>
        <v>0</v>
      </c>
      <c r="BG32" s="188" t="n">
        <f aca="false">SUMIF($ED$49:$ED$300,$ED32,BG$49:BG$300)</f>
        <v>0</v>
      </c>
      <c r="BH32" s="188" t="n">
        <f aca="false">SUMIF($ED$49:$ED$300,$ED32,BH$49:BH$300)</f>
        <v>0</v>
      </c>
      <c r="BI32" s="188" t="n">
        <f aca="false">SUMIF($ED$49:$ED$300,$ED32,BI$49:BI$300)</f>
        <v>0</v>
      </c>
      <c r="BJ32" s="188" t="n">
        <f aca="false">SUMIF($ED$49:$ED$300,$ED32,BJ$49:BJ$300)</f>
        <v>0</v>
      </c>
      <c r="BK32" s="188" t="n">
        <f aca="false">SUMIF($ED$49:$ED$300,$ED32,BK$49:BK$300)</f>
        <v>0</v>
      </c>
      <c r="BL32" s="188" t="n">
        <f aca="false">SUMIF($ED$49:$ED$300,$ED32,BL$49:BL$300)</f>
        <v>0</v>
      </c>
      <c r="BM32" s="188" t="n">
        <f aca="false">SUMIF($ED$49:$ED$300,$ED32,BM$49:BM$300)</f>
        <v>0</v>
      </c>
      <c r="BN32" s="188" t="n">
        <f aca="false">SUMIF($ED$49:$ED$300,$ED32,BN$49:BN$300)</f>
        <v>0</v>
      </c>
      <c r="BO32" s="188" t="n">
        <f aca="false">SUMIF($ED$49:$ED$300,$ED32,BO$49:BO$300)</f>
        <v>0</v>
      </c>
      <c r="BP32" s="188" t="n">
        <f aca="false">SUMIF($ED$49:$ED$300,$ED32,BP$49:BP$300)</f>
        <v>0</v>
      </c>
      <c r="BQ32" s="188" t="n">
        <f aca="false">SUMIF($ED$49:$ED$300,$ED32,BQ$49:BQ$300)</f>
        <v>0</v>
      </c>
      <c r="BR32" s="188" t="n">
        <f aca="false">SUMIF($ED$49:$ED$300,$ED32,BR$49:BR$300)</f>
        <v>0</v>
      </c>
      <c r="BS32" s="188" t="n">
        <f aca="false">SUMIF($ED$49:$ED$300,$ED32,BS$49:BS$300)</f>
        <v>0</v>
      </c>
      <c r="BT32" s="188" t="n">
        <f aca="false">SUMIF($ED$49:$ED$300,$ED32,BT$49:BT$300)</f>
        <v>0</v>
      </c>
      <c r="BU32" s="188" t="n">
        <f aca="false">SUMIF($ED$49:$ED$300,$ED32,BU$49:BU$300)</f>
        <v>0</v>
      </c>
      <c r="BV32" s="188" t="n">
        <f aca="false">SUMIF($ED$49:$ED$300,$ED32,BV$49:BV$300)</f>
        <v>0</v>
      </c>
      <c r="BW32" s="188" t="n">
        <f aca="false">SUMIF($ED$49:$ED$300,$ED32,BW$49:BW$300)</f>
        <v>0</v>
      </c>
      <c r="BX32" s="188" t="n">
        <f aca="false">SUMIF($ED$49:$ED$300,$ED32,BX$49:BX$300)</f>
        <v>0</v>
      </c>
      <c r="BY32" s="188" t="n">
        <f aca="false">SUMIF($ED$49:$ED$300,$ED32,BY$49:BY$300)</f>
        <v>0</v>
      </c>
      <c r="BZ32" s="188" t="n">
        <f aca="false">SUMIF($ED$49:$ED$300,$ED32,BZ$49:BZ$300)</f>
        <v>0</v>
      </c>
      <c r="CA32" s="188" t="n">
        <f aca="false">SUMIF($ED$49:$ED$300,$ED32,CA$49:CA$300)</f>
        <v>0</v>
      </c>
      <c r="CB32" s="188" t="n">
        <f aca="false">SUMIF($ED$49:$ED$300,$ED32,CB$49:CB$300)</f>
        <v>0</v>
      </c>
      <c r="CC32" s="188" t="n">
        <f aca="false">SUMIF($ED$49:$ED$300,$ED32,CC$49:CC$300)</f>
        <v>0</v>
      </c>
      <c r="CD32" s="188" t="n">
        <f aca="false">SUMIF($ED$49:$ED$300,$ED32,CD$49:CD$300)</f>
        <v>0</v>
      </c>
      <c r="CE32" s="188" t="n">
        <f aca="false">SUMIF($ED$49:$ED$300,$ED32,CE$49:CE$300)</f>
        <v>0</v>
      </c>
      <c r="CF32" s="188" t="n">
        <f aca="false">SUMIF($ED$49:$ED$300,$ED32,CF$49:CF$300)</f>
        <v>0</v>
      </c>
      <c r="CG32" s="188" t="n">
        <f aca="false">SUMIF($ED$49:$ED$300,$ED32,CG$49:CG$300)</f>
        <v>0</v>
      </c>
      <c r="CH32" s="188" t="n">
        <f aca="false">SUMIF($ED$49:$ED$300,$ED32,CH$49:CH$300)</f>
        <v>0</v>
      </c>
      <c r="CI32" s="188" t="n">
        <f aca="false">SUMIF($ED$49:$ED$300,$ED32,CI$49:CI$300)</f>
        <v>0</v>
      </c>
      <c r="CJ32" s="188" t="n">
        <f aca="false">SUMIF($ED$49:$ED$300,$ED32,CJ$49:CJ$300)</f>
        <v>0</v>
      </c>
      <c r="CK32" s="188" t="n">
        <f aca="false">SUMIF($ED$49:$ED$300,$ED32,CK$49:CK$300)</f>
        <v>0</v>
      </c>
      <c r="CL32" s="188" t="n">
        <f aca="false">SUMIF($ED$49:$ED$300,$ED32,CL$49:CL$300)</f>
        <v>0</v>
      </c>
      <c r="CM32" s="188" t="n">
        <f aca="false">SUMIF($ED$49:$ED$300,$ED32,CM$49:CM$300)</f>
        <v>0</v>
      </c>
      <c r="CN32" s="188" t="n">
        <f aca="false">SUMIF($ED$49:$ED$300,$ED32,CN$49:CN$300)</f>
        <v>0</v>
      </c>
      <c r="CO32" s="188" t="n">
        <f aca="false">SUMIF($ED$49:$ED$300,$ED32,CO$49:CO$300)</f>
        <v>0</v>
      </c>
      <c r="CP32" s="188" t="n">
        <f aca="false">SUMIF($ED$49:$ED$300,$ED32,CP$49:CP$300)</f>
        <v>0</v>
      </c>
      <c r="CQ32" s="188" t="n">
        <f aca="false">SUMIF($ED$49:$ED$300,$ED32,CQ$49:CQ$300)</f>
        <v>0</v>
      </c>
      <c r="CR32" s="188" t="n">
        <f aca="false">SUMIF($ED$49:$ED$300,$ED32,CR$49:CR$300)</f>
        <v>0</v>
      </c>
      <c r="CS32" s="188" t="n">
        <f aca="false">SUMIF($ED$49:$ED$300,$ED32,CS$49:CS$300)</f>
        <v>0</v>
      </c>
      <c r="CT32" s="188" t="n">
        <f aca="false">SUMIF($ED$49:$ED$300,$ED32,CT$49:CT$300)</f>
        <v>0</v>
      </c>
      <c r="CU32" s="188" t="n">
        <f aca="false">SUMIF($ED$49:$ED$300,$ED32,CU$49:CU$300)</f>
        <v>0</v>
      </c>
      <c r="CV32" s="188" t="n">
        <f aca="false">SUMIF($ED$49:$ED$300,$ED32,CV$49:CV$300)</f>
        <v>0</v>
      </c>
      <c r="CW32" s="188" t="n">
        <f aca="false">SUMIF($ED$49:$ED$300,$ED32,CW$49:CW$300)</f>
        <v>0</v>
      </c>
      <c r="CX32" s="188" t="n">
        <f aca="false">SUMIF($ED$49:$ED$300,$ED32,CX$49:CX$300)</f>
        <v>0</v>
      </c>
      <c r="CY32" s="188" t="n">
        <f aca="false">SUMIF($ED$49:$ED$300,$ED32,CY$49:CY$300)</f>
        <v>0</v>
      </c>
      <c r="CZ32" s="188" t="n">
        <f aca="false">SUMIF($ED$49:$ED$300,$ED32,CZ$49:CZ$300)</f>
        <v>0</v>
      </c>
      <c r="DA32" s="188" t="n">
        <f aca="false">SUMIF($ED$49:$ED$300,$ED32,DA$49:DA$300)</f>
        <v>0</v>
      </c>
      <c r="DB32" s="188" t="n">
        <f aca="false">SUMIF($ED$49:$ED$300,$ED32,DB$49:DB$300)</f>
        <v>0</v>
      </c>
      <c r="DC32" s="188" t="n">
        <f aca="false">SUMIF($ED$49:$ED$300,$ED32,DC$49:DC$300)</f>
        <v>0</v>
      </c>
      <c r="DD32" s="188" t="n">
        <f aca="false">SUMIF($ED$49:$ED$300,$ED32,DD$49:DD$300)</f>
        <v>0</v>
      </c>
      <c r="DE32" s="188" t="n">
        <f aca="false">SUMIF($ED$49:$ED$300,$ED32,DE$49:DE$300)</f>
        <v>0</v>
      </c>
      <c r="DF32" s="188" t="n">
        <f aca="false">SUMIF($ED$49:$ED$300,$ED32,DF$49:DF$300)</f>
        <v>0</v>
      </c>
      <c r="DG32" s="188" t="n">
        <f aca="false">SUMIF($ED$49:$ED$300,$ED32,DG$49:DG$300)</f>
        <v>0</v>
      </c>
      <c r="DH32" s="188" t="n">
        <f aca="false">SUMIF($ED$49:$ED$300,$ED32,DH$49:DH$300)</f>
        <v>0</v>
      </c>
      <c r="DI32" s="188" t="n">
        <f aca="false">SUMIF($ED$49:$ED$300,$ED32,DI$49:DI$300)</f>
        <v>0</v>
      </c>
      <c r="DJ32" s="188" t="n">
        <f aca="false">SUMIF($ED$49:$ED$300,$ED32,DJ$49:DJ$300)</f>
        <v>0</v>
      </c>
      <c r="DK32" s="188" t="n">
        <f aca="false">SUMIF($ED$49:$ED$300,$ED32,DK$49:DK$300)</f>
        <v>0</v>
      </c>
      <c r="DL32" s="188" t="n">
        <f aca="false">SUMIF($ED$49:$ED$300,$ED32,DL$49:DL$300)</f>
        <v>0</v>
      </c>
      <c r="DM32" s="188" t="n">
        <f aca="false">SUMIF($ED$49:$ED$300,$ED32,DM$49:DM$300)</f>
        <v>0</v>
      </c>
      <c r="DN32" s="188" t="n">
        <f aca="false">SUMIF($ED$49:$ED$300,$ED32,DN$49:DN$300)</f>
        <v>0</v>
      </c>
      <c r="DO32" s="188" t="n">
        <f aca="false">SUMIF($ED$49:$ED$300,$ED32,DO$49:DO$300)</f>
        <v>0</v>
      </c>
      <c r="DP32" s="188" t="n">
        <f aca="false">SUMIF($ED$49:$ED$300,$ED32,DP$49:DP$300)</f>
        <v>0</v>
      </c>
      <c r="DQ32" s="188" t="n">
        <f aca="false">SUMIF($ED$49:$ED$300,$ED32,DQ$49:DQ$300)</f>
        <v>0</v>
      </c>
      <c r="DR32" s="188" t="n">
        <f aca="false">SUMIF($ED$49:$ED$300,$ED32,DR$49:DR$300)</f>
        <v>0</v>
      </c>
      <c r="DS32" s="188" t="n">
        <f aca="false">SUMIF($ED$49:$ED$300,$ED32,DS$49:DS$300)</f>
        <v>0</v>
      </c>
      <c r="DT32" s="188" t="n">
        <f aca="false">SUMIF($ED$49:$ED$300,$ED32,DT$49:DT$300)</f>
        <v>0</v>
      </c>
      <c r="DU32" s="188" t="n">
        <f aca="false">SUMIF($ED$49:$ED$300,$ED32,DU$49:DU$300)</f>
        <v>0</v>
      </c>
      <c r="DV32" s="189" t="n">
        <f aca="false">IF(BJ32 = 0, 0,BJ32/AY32*100)</f>
        <v>0</v>
      </c>
      <c r="DW32" s="138"/>
      <c r="DX32" s="138"/>
      <c r="EC32" s="191"/>
      <c r="ED32" s="190" t="str">
        <f aca="false">AN32&amp;"да"</f>
        <v>Прочие собственные средствада</v>
      </c>
      <c r="EG32" s="190" t="str">
        <f aca="false">AN32 &amp; "0"</f>
        <v>Прочие собственные средства0</v>
      </c>
      <c r="EV32" s="195"/>
    </row>
    <row r="33" customFormat="false" ht="11.25" hidden="true" customHeight="true" outlineLevel="0" collapsed="false">
      <c r="C33" s="145"/>
      <c r="D33" s="18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71"/>
      <c r="AM33" s="185" t="s">
        <v>226</v>
      </c>
      <c r="AN33" s="186" t="s">
        <v>227</v>
      </c>
      <c r="AO33" s="187"/>
      <c r="AP33" s="187"/>
      <c r="AQ33" s="187"/>
      <c r="AR33" s="187"/>
      <c r="AS33" s="187"/>
      <c r="AT33" s="187"/>
      <c r="AU33" s="187"/>
      <c r="AV33" s="187"/>
      <c r="AW33" s="188" t="n">
        <f aca="false">SUMIF($ED$49:$ED$300,$ED33,AW$49:AW$300)</f>
        <v>0</v>
      </c>
      <c r="AX33" s="188" t="n">
        <f aca="false">SUMIF($ED$49:$ED$300,$ED33,AX$49:AX$300)</f>
        <v>0</v>
      </c>
      <c r="AY33" s="188" t="n">
        <f aca="false">SUMIF($ED$49:$ED$300,$ED33,AY$49:AY$300)</f>
        <v>0</v>
      </c>
      <c r="AZ33" s="188" t="n">
        <f aca="false">SUMIF($ED$49:$ED$300,$ED33,AZ$49:AZ$300)</f>
        <v>0</v>
      </c>
      <c r="BA33" s="188" t="n">
        <f aca="false">SUMIF($ED$49:$ED$300,$ED33,BA$49:BA$300)</f>
        <v>0</v>
      </c>
      <c r="BB33" s="188" t="n">
        <f aca="false">SUMIF($ED$49:$ED$300,$ED33,BB$49:BB$300)</f>
        <v>0</v>
      </c>
      <c r="BC33" s="188" t="n">
        <f aca="false">SUMIF($ED$49:$ED$300,$ED33,BC$49:BC$300)</f>
        <v>0</v>
      </c>
      <c r="BD33" s="188" t="n">
        <f aca="false">SUMIF($ED$49:$ED$300,$ED33,BD$49:BD$300)</f>
        <v>0</v>
      </c>
      <c r="BE33" s="188" t="n">
        <f aca="false">SUMIF($ED$49:$ED$300,$ED33,BE$49:BE$300)</f>
        <v>0</v>
      </c>
      <c r="BF33" s="188" t="n">
        <f aca="false">SUMIF($ED$49:$ED$300,$ED33,BF$49:BF$300)</f>
        <v>0</v>
      </c>
      <c r="BG33" s="188" t="n">
        <f aca="false">SUMIF($ED$49:$ED$300,$ED33,BG$49:BG$300)</f>
        <v>0</v>
      </c>
      <c r="BH33" s="188" t="n">
        <f aca="false">SUMIF($ED$49:$ED$300,$ED33,BH$49:BH$300)</f>
        <v>0</v>
      </c>
      <c r="BI33" s="188" t="n">
        <f aca="false">SUMIF($ED$49:$ED$300,$ED33,BI$49:BI$300)</f>
        <v>0</v>
      </c>
      <c r="BJ33" s="188" t="n">
        <f aca="false">SUMIF($ED$49:$ED$300,$ED33,BJ$49:BJ$300)</f>
        <v>0</v>
      </c>
      <c r="BK33" s="188" t="n">
        <f aca="false">SUMIF($ED$49:$ED$300,$ED33,BK$49:BK$300)</f>
        <v>0</v>
      </c>
      <c r="BL33" s="188" t="n">
        <f aca="false">SUMIF($ED$49:$ED$300,$ED33,BL$49:BL$300)</f>
        <v>0</v>
      </c>
      <c r="BM33" s="188" t="n">
        <f aca="false">SUMIF($ED$49:$ED$300,$ED33,BM$49:BM$300)</f>
        <v>0</v>
      </c>
      <c r="BN33" s="188" t="n">
        <f aca="false">SUMIF($ED$49:$ED$300,$ED33,BN$49:BN$300)</f>
        <v>0</v>
      </c>
      <c r="BO33" s="188" t="n">
        <f aca="false">SUMIF($ED$49:$ED$300,$ED33,BO$49:BO$300)</f>
        <v>0</v>
      </c>
      <c r="BP33" s="188" t="n">
        <f aca="false">SUMIF($ED$49:$ED$300,$ED33,BP$49:BP$300)</f>
        <v>0</v>
      </c>
      <c r="BQ33" s="188" t="n">
        <f aca="false">SUMIF($ED$49:$ED$300,$ED33,BQ$49:BQ$300)</f>
        <v>0</v>
      </c>
      <c r="BR33" s="188" t="n">
        <f aca="false">SUMIF($ED$49:$ED$300,$ED33,BR$49:BR$300)</f>
        <v>0</v>
      </c>
      <c r="BS33" s="188" t="n">
        <f aca="false">SUMIF($ED$49:$ED$300,$ED33,BS$49:BS$300)</f>
        <v>0</v>
      </c>
      <c r="BT33" s="188" t="n">
        <f aca="false">SUMIF($ED$49:$ED$300,$ED33,BT$49:BT$300)</f>
        <v>0</v>
      </c>
      <c r="BU33" s="188" t="n">
        <f aca="false">SUMIF($ED$49:$ED$300,$ED33,BU$49:BU$300)</f>
        <v>0</v>
      </c>
      <c r="BV33" s="188" t="n">
        <f aca="false">SUMIF($ED$49:$ED$300,$ED33,BV$49:BV$300)</f>
        <v>0</v>
      </c>
      <c r="BW33" s="188" t="n">
        <f aca="false">SUMIF($ED$49:$ED$300,$ED33,BW$49:BW$300)</f>
        <v>0</v>
      </c>
      <c r="BX33" s="188" t="n">
        <f aca="false">SUMIF($ED$49:$ED$300,$ED33,BX$49:BX$300)</f>
        <v>0</v>
      </c>
      <c r="BY33" s="188" t="n">
        <f aca="false">SUMIF($ED$49:$ED$300,$ED33,BY$49:BY$300)</f>
        <v>0</v>
      </c>
      <c r="BZ33" s="188" t="n">
        <f aca="false">SUMIF($ED$49:$ED$300,$ED33,BZ$49:BZ$300)</f>
        <v>0</v>
      </c>
      <c r="CA33" s="188" t="n">
        <f aca="false">SUMIF($ED$49:$ED$300,$ED33,CA$49:CA$300)</f>
        <v>0</v>
      </c>
      <c r="CB33" s="188" t="n">
        <f aca="false">SUMIF($ED$49:$ED$300,$ED33,CB$49:CB$300)</f>
        <v>0</v>
      </c>
      <c r="CC33" s="188" t="n">
        <f aca="false">SUMIF($ED$49:$ED$300,$ED33,CC$49:CC$300)</f>
        <v>0</v>
      </c>
      <c r="CD33" s="188" t="n">
        <f aca="false">SUMIF($ED$49:$ED$300,$ED33,CD$49:CD$300)</f>
        <v>0</v>
      </c>
      <c r="CE33" s="188" t="n">
        <f aca="false">SUMIF($ED$49:$ED$300,$ED33,CE$49:CE$300)</f>
        <v>0</v>
      </c>
      <c r="CF33" s="188" t="n">
        <f aca="false">SUMIF($ED$49:$ED$300,$ED33,CF$49:CF$300)</f>
        <v>0</v>
      </c>
      <c r="CG33" s="188" t="n">
        <f aca="false">SUMIF($ED$49:$ED$300,$ED33,CG$49:CG$300)</f>
        <v>0</v>
      </c>
      <c r="CH33" s="188" t="n">
        <f aca="false">SUMIF($ED$49:$ED$300,$ED33,CH$49:CH$300)</f>
        <v>0</v>
      </c>
      <c r="CI33" s="188" t="n">
        <f aca="false">SUMIF($ED$49:$ED$300,$ED33,CI$49:CI$300)</f>
        <v>0</v>
      </c>
      <c r="CJ33" s="188" t="n">
        <f aca="false">SUMIF($ED$49:$ED$300,$ED33,CJ$49:CJ$300)</f>
        <v>0</v>
      </c>
      <c r="CK33" s="188" t="n">
        <f aca="false">SUMIF($ED$49:$ED$300,$ED33,CK$49:CK$300)</f>
        <v>0</v>
      </c>
      <c r="CL33" s="188" t="n">
        <f aca="false">SUMIF($ED$49:$ED$300,$ED33,CL$49:CL$300)</f>
        <v>0</v>
      </c>
      <c r="CM33" s="188" t="n">
        <f aca="false">SUMIF($ED$49:$ED$300,$ED33,CM$49:CM$300)</f>
        <v>0</v>
      </c>
      <c r="CN33" s="188" t="n">
        <f aca="false">SUMIF($ED$49:$ED$300,$ED33,CN$49:CN$300)</f>
        <v>0</v>
      </c>
      <c r="CO33" s="188" t="n">
        <f aca="false">SUMIF($ED$49:$ED$300,$ED33,CO$49:CO$300)</f>
        <v>0</v>
      </c>
      <c r="CP33" s="188" t="n">
        <f aca="false">SUMIF($ED$49:$ED$300,$ED33,CP$49:CP$300)</f>
        <v>0</v>
      </c>
      <c r="CQ33" s="188" t="n">
        <f aca="false">SUMIF($ED$49:$ED$300,$ED33,CQ$49:CQ$300)</f>
        <v>0</v>
      </c>
      <c r="CR33" s="188" t="n">
        <f aca="false">SUMIF($ED$49:$ED$300,$ED33,CR$49:CR$300)</f>
        <v>0</v>
      </c>
      <c r="CS33" s="188" t="n">
        <f aca="false">SUMIF($ED$49:$ED$300,$ED33,CS$49:CS$300)</f>
        <v>0</v>
      </c>
      <c r="CT33" s="188" t="n">
        <f aca="false">SUMIF($ED$49:$ED$300,$ED33,CT$49:CT$300)</f>
        <v>0</v>
      </c>
      <c r="CU33" s="188" t="n">
        <f aca="false">SUMIF($ED$49:$ED$300,$ED33,CU$49:CU$300)</f>
        <v>0</v>
      </c>
      <c r="CV33" s="188" t="n">
        <f aca="false">SUMIF($ED$49:$ED$300,$ED33,CV$49:CV$300)</f>
        <v>0</v>
      </c>
      <c r="CW33" s="188" t="n">
        <f aca="false">SUMIF($ED$49:$ED$300,$ED33,CW$49:CW$300)</f>
        <v>0</v>
      </c>
      <c r="CX33" s="188" t="n">
        <f aca="false">SUMIF($ED$49:$ED$300,$ED33,CX$49:CX$300)</f>
        <v>0</v>
      </c>
      <c r="CY33" s="188" t="n">
        <f aca="false">SUMIF($ED$49:$ED$300,$ED33,CY$49:CY$300)</f>
        <v>0</v>
      </c>
      <c r="CZ33" s="188" t="n">
        <f aca="false">SUMIF($ED$49:$ED$300,$ED33,CZ$49:CZ$300)</f>
        <v>0</v>
      </c>
      <c r="DA33" s="188" t="n">
        <f aca="false">SUMIF($ED$49:$ED$300,$ED33,DA$49:DA$300)</f>
        <v>0</v>
      </c>
      <c r="DB33" s="188" t="n">
        <f aca="false">SUMIF($ED$49:$ED$300,$ED33,DB$49:DB$300)</f>
        <v>0</v>
      </c>
      <c r="DC33" s="188" t="n">
        <f aca="false">SUMIF($ED$49:$ED$300,$ED33,DC$49:DC$300)</f>
        <v>0</v>
      </c>
      <c r="DD33" s="188" t="n">
        <f aca="false">SUMIF($ED$49:$ED$300,$ED33,DD$49:DD$300)</f>
        <v>0</v>
      </c>
      <c r="DE33" s="188" t="n">
        <f aca="false">SUMIF($ED$49:$ED$300,$ED33,DE$49:DE$300)</f>
        <v>0</v>
      </c>
      <c r="DF33" s="188" t="n">
        <f aca="false">SUMIF($ED$49:$ED$300,$ED33,DF$49:DF$300)</f>
        <v>0</v>
      </c>
      <c r="DG33" s="188" t="n">
        <f aca="false">SUMIF($ED$49:$ED$300,$ED33,DG$49:DG$300)</f>
        <v>0</v>
      </c>
      <c r="DH33" s="188" t="n">
        <f aca="false">SUMIF($ED$49:$ED$300,$ED33,DH$49:DH$300)</f>
        <v>0</v>
      </c>
      <c r="DI33" s="188" t="n">
        <f aca="false">SUMIF($ED$49:$ED$300,$ED33,DI$49:DI$300)</f>
        <v>0</v>
      </c>
      <c r="DJ33" s="188" t="n">
        <f aca="false">SUMIF($ED$49:$ED$300,$ED33,DJ$49:DJ$300)</f>
        <v>0</v>
      </c>
      <c r="DK33" s="188" t="n">
        <f aca="false">SUMIF($ED$49:$ED$300,$ED33,DK$49:DK$300)</f>
        <v>0</v>
      </c>
      <c r="DL33" s="188" t="n">
        <f aca="false">SUMIF($ED$49:$ED$300,$ED33,DL$49:DL$300)</f>
        <v>0</v>
      </c>
      <c r="DM33" s="188" t="n">
        <f aca="false">SUMIF($ED$49:$ED$300,$ED33,DM$49:DM$300)</f>
        <v>0</v>
      </c>
      <c r="DN33" s="188" t="n">
        <f aca="false">SUMIF($ED$49:$ED$300,$ED33,DN$49:DN$300)</f>
        <v>0</v>
      </c>
      <c r="DO33" s="188" t="n">
        <f aca="false">SUMIF($ED$49:$ED$300,$ED33,DO$49:DO$300)</f>
        <v>0</v>
      </c>
      <c r="DP33" s="188" t="n">
        <f aca="false">SUMIF($ED$49:$ED$300,$ED33,DP$49:DP$300)</f>
        <v>0</v>
      </c>
      <c r="DQ33" s="188" t="n">
        <f aca="false">SUMIF($ED$49:$ED$300,$ED33,DQ$49:DQ$300)</f>
        <v>0</v>
      </c>
      <c r="DR33" s="188" t="n">
        <f aca="false">SUMIF($ED$49:$ED$300,$ED33,DR$49:DR$300)</f>
        <v>0</v>
      </c>
      <c r="DS33" s="188" t="n">
        <f aca="false">SUMIF($ED$49:$ED$300,$ED33,DS$49:DS$300)</f>
        <v>0</v>
      </c>
      <c r="DT33" s="188" t="n">
        <f aca="false">SUMIF($ED$49:$ED$300,$ED33,DT$49:DT$300)</f>
        <v>0</v>
      </c>
      <c r="DU33" s="188" t="n">
        <f aca="false">SUMIF($ED$49:$ED$300,$ED33,DU$49:DU$300)</f>
        <v>0</v>
      </c>
      <c r="DV33" s="189" t="n">
        <f aca="false">IF(BJ33 = 0, 0,BJ33/AY33*100)</f>
        <v>0</v>
      </c>
      <c r="DW33" s="138"/>
      <c r="DX33" s="138"/>
      <c r="EC33" s="191"/>
      <c r="ED33" s="190" t="str">
        <f aca="false">AN33&amp;"да"</f>
        <v>За счет платы за технологическое присоединениеда</v>
      </c>
      <c r="EG33" s="190" t="str">
        <f aca="false">AN33 &amp; "0"</f>
        <v>За счет платы за технологическое присоединение0</v>
      </c>
      <c r="EV33" s="195"/>
    </row>
    <row r="34" customFormat="false" ht="11.25" hidden="true" customHeight="false" outlineLevel="0" collapsed="false">
      <c r="C34" s="145"/>
      <c r="D34" s="179"/>
      <c r="E34" s="143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3"/>
      <c r="AM34" s="180" t="s">
        <v>228</v>
      </c>
      <c r="AN34" s="173" t="s">
        <v>229</v>
      </c>
      <c r="AO34" s="172"/>
      <c r="AP34" s="172"/>
      <c r="AQ34" s="172"/>
      <c r="AR34" s="172"/>
      <c r="AS34" s="172"/>
      <c r="AT34" s="172"/>
      <c r="AU34" s="172"/>
      <c r="AV34" s="172"/>
      <c r="AW34" s="181" t="n">
        <f aca="false">SUM(AW35:AW37)</f>
        <v>0</v>
      </c>
      <c r="AX34" s="181" t="n">
        <f aca="false">SUM(AX35:AX37)</f>
        <v>0</v>
      </c>
      <c r="AY34" s="181" t="n">
        <f aca="false">SUM(AY35:AY37)</f>
        <v>0</v>
      </c>
      <c r="AZ34" s="181" t="n">
        <f aca="false">SUM(AZ35:AZ37)</f>
        <v>0</v>
      </c>
      <c r="BA34" s="181" t="n">
        <f aca="false">SUM(BA35:BA37)</f>
        <v>0</v>
      </c>
      <c r="BB34" s="181" t="n">
        <f aca="false">SUM(BB35:BB37)</f>
        <v>0</v>
      </c>
      <c r="BC34" s="181" t="n">
        <f aca="false">SUM(BC35:BC37)</f>
        <v>0</v>
      </c>
      <c r="BD34" s="181" t="n">
        <f aca="false">SUM(BD35:BD37)</f>
        <v>0</v>
      </c>
      <c r="BE34" s="181" t="n">
        <f aca="false">SUM(BE35:BE37)</f>
        <v>0</v>
      </c>
      <c r="BF34" s="181" t="n">
        <f aca="false">SUM(BF35:BF37)</f>
        <v>0</v>
      </c>
      <c r="BG34" s="181" t="n">
        <f aca="false">SUM(BG35:BG37)</f>
        <v>0</v>
      </c>
      <c r="BH34" s="181" t="n">
        <f aca="false">SUM(BH35:BH37)</f>
        <v>0</v>
      </c>
      <c r="BI34" s="181" t="n">
        <f aca="false">SUM(BI35:BI37)</f>
        <v>0</v>
      </c>
      <c r="BJ34" s="181" t="n">
        <f aca="false">SUM(BJ35:BJ37)</f>
        <v>0</v>
      </c>
      <c r="BK34" s="181" t="n">
        <f aca="false">SUM(BK35:BK37)</f>
        <v>0</v>
      </c>
      <c r="BL34" s="181" t="n">
        <f aca="false">SUM(BL35:BL37)</f>
        <v>0</v>
      </c>
      <c r="BM34" s="181" t="n">
        <f aca="false">SUM(BM35:BM37)</f>
        <v>0</v>
      </c>
      <c r="BN34" s="181" t="n">
        <f aca="false">SUM(BN35:BN37)</f>
        <v>0</v>
      </c>
      <c r="BO34" s="181" t="n">
        <f aca="false">SUM(BO35:BO37)</f>
        <v>0</v>
      </c>
      <c r="BP34" s="181" t="n">
        <f aca="false">SUM(BP35:BP37)</f>
        <v>0</v>
      </c>
      <c r="BQ34" s="181" t="n">
        <f aca="false">SUM(BQ35:BQ37)</f>
        <v>0</v>
      </c>
      <c r="BR34" s="181" t="n">
        <f aca="false">SUM(BR35:BR37)</f>
        <v>0</v>
      </c>
      <c r="BS34" s="181" t="n">
        <f aca="false">SUM(BS35:BS37)</f>
        <v>0</v>
      </c>
      <c r="BT34" s="181" t="n">
        <f aca="false">SUM(BT35:BT37)</f>
        <v>0</v>
      </c>
      <c r="BU34" s="181" t="n">
        <f aca="false">SUM(BU35:BU37)</f>
        <v>0</v>
      </c>
      <c r="BV34" s="181" t="n">
        <f aca="false">SUM(BV35:BV37)</f>
        <v>0</v>
      </c>
      <c r="BW34" s="181" t="n">
        <f aca="false">SUM(BW35:BW37)</f>
        <v>0</v>
      </c>
      <c r="BX34" s="181" t="n">
        <f aca="false">SUM(BX35:BX37)</f>
        <v>0</v>
      </c>
      <c r="BY34" s="181" t="n">
        <f aca="false">SUM(BY35:BY37)</f>
        <v>0</v>
      </c>
      <c r="BZ34" s="181" t="n">
        <f aca="false">SUM(BZ35:BZ37)</f>
        <v>0</v>
      </c>
      <c r="CA34" s="181" t="n">
        <f aca="false">SUM(CA35:CA37)</f>
        <v>0</v>
      </c>
      <c r="CB34" s="181" t="n">
        <f aca="false">SUM(CB35:CB37)</f>
        <v>0</v>
      </c>
      <c r="CC34" s="181" t="n">
        <f aca="false">SUM(CC35:CC37)</f>
        <v>0</v>
      </c>
      <c r="CD34" s="181" t="n">
        <f aca="false">SUM(CD35:CD37)</f>
        <v>0</v>
      </c>
      <c r="CE34" s="181" t="n">
        <f aca="false">SUM(CE35:CE37)</f>
        <v>0</v>
      </c>
      <c r="CF34" s="181" t="n">
        <f aca="false">SUM(CF35:CF37)</f>
        <v>0</v>
      </c>
      <c r="CG34" s="181" t="n">
        <f aca="false">SUM(CG35:CG37)</f>
        <v>0</v>
      </c>
      <c r="CH34" s="181" t="n">
        <f aca="false">SUM(CH35:CH37)</f>
        <v>0</v>
      </c>
      <c r="CI34" s="181" t="n">
        <f aca="false">SUM(CI35:CI37)</f>
        <v>0</v>
      </c>
      <c r="CJ34" s="181" t="n">
        <f aca="false">SUM(CJ35:CJ37)</f>
        <v>0</v>
      </c>
      <c r="CK34" s="181" t="n">
        <f aca="false">SUM(CK35:CK37)</f>
        <v>0</v>
      </c>
      <c r="CL34" s="181" t="n">
        <f aca="false">SUM(CL35:CL37)</f>
        <v>0</v>
      </c>
      <c r="CM34" s="181" t="n">
        <f aca="false">SUM(CM35:CM37)</f>
        <v>0</v>
      </c>
      <c r="CN34" s="181" t="n">
        <f aca="false">SUM(CN35:CN37)</f>
        <v>0</v>
      </c>
      <c r="CO34" s="181" t="n">
        <f aca="false">SUM(CO35:CO37)</f>
        <v>0</v>
      </c>
      <c r="CP34" s="181" t="n">
        <f aca="false">SUM(CP35:CP37)</f>
        <v>0</v>
      </c>
      <c r="CQ34" s="181" t="n">
        <f aca="false">SUM(CQ35:CQ37)</f>
        <v>0</v>
      </c>
      <c r="CR34" s="181" t="n">
        <f aca="false">SUM(CR35:CR37)</f>
        <v>0</v>
      </c>
      <c r="CS34" s="181" t="n">
        <f aca="false">SUM(CS35:CS37)</f>
        <v>0</v>
      </c>
      <c r="CT34" s="181" t="n">
        <f aca="false">SUM(CT35:CT37)</f>
        <v>0</v>
      </c>
      <c r="CU34" s="181" t="n">
        <f aca="false">SUM(CU35:CU37)</f>
        <v>0</v>
      </c>
      <c r="CV34" s="181" t="n">
        <f aca="false">SUM(CV35:CV37)</f>
        <v>0</v>
      </c>
      <c r="CW34" s="181" t="n">
        <f aca="false">SUM(CW35:CW37)</f>
        <v>0</v>
      </c>
      <c r="CX34" s="181" t="n">
        <f aca="false">SUM(CX35:CX37)</f>
        <v>0</v>
      </c>
      <c r="CY34" s="181" t="n">
        <f aca="false">SUM(CY35:CY37)</f>
        <v>0</v>
      </c>
      <c r="CZ34" s="181" t="n">
        <f aca="false">SUM(CZ35:CZ37)</f>
        <v>0</v>
      </c>
      <c r="DA34" s="181" t="n">
        <f aca="false">SUM(DA35:DA37)</f>
        <v>0</v>
      </c>
      <c r="DB34" s="181" t="n">
        <f aca="false">SUM(DB35:DB37)</f>
        <v>0</v>
      </c>
      <c r="DC34" s="181" t="n">
        <f aca="false">SUM(DC35:DC37)</f>
        <v>0</v>
      </c>
      <c r="DD34" s="181" t="n">
        <f aca="false">SUM(DD35:DD37)</f>
        <v>0</v>
      </c>
      <c r="DE34" s="181" t="n">
        <f aca="false">SUM(DE35:DE37)</f>
        <v>0</v>
      </c>
      <c r="DF34" s="181" t="n">
        <f aca="false">SUM(DF35:DF37)</f>
        <v>0</v>
      </c>
      <c r="DG34" s="181" t="n">
        <f aca="false">SUM(DG35:DG37)</f>
        <v>0</v>
      </c>
      <c r="DH34" s="181" t="n">
        <f aca="false">SUM(DH35:DH37)</f>
        <v>0</v>
      </c>
      <c r="DI34" s="181" t="n">
        <f aca="false">SUM(DI35:DI37)</f>
        <v>0</v>
      </c>
      <c r="DJ34" s="181" t="n">
        <f aca="false">SUM(DJ35:DJ37)</f>
        <v>0</v>
      </c>
      <c r="DK34" s="181" t="n">
        <f aca="false">SUM(DK35:DK37)</f>
        <v>0</v>
      </c>
      <c r="DL34" s="181" t="n">
        <f aca="false">SUM(DL35:DL37)</f>
        <v>0</v>
      </c>
      <c r="DM34" s="181" t="n">
        <f aca="false">SUM(DM35:DM37)</f>
        <v>0</v>
      </c>
      <c r="DN34" s="181" t="n">
        <f aca="false">SUM(DN35:DN37)</f>
        <v>0</v>
      </c>
      <c r="DO34" s="181" t="n">
        <f aca="false">SUM(DO35:DO37)</f>
        <v>0</v>
      </c>
      <c r="DP34" s="181" t="n">
        <f aca="false">SUM(DP35:DP37)</f>
        <v>0</v>
      </c>
      <c r="DQ34" s="181" t="n">
        <f aca="false">SUM(DQ35:DQ37)</f>
        <v>0</v>
      </c>
      <c r="DR34" s="181" t="n">
        <f aca="false">SUM(DR35:DR37)</f>
        <v>0</v>
      </c>
      <c r="DS34" s="181" t="n">
        <f aca="false">SUM(DS35:DS37)</f>
        <v>0</v>
      </c>
      <c r="DT34" s="181" t="n">
        <f aca="false">SUM(DT35:DT37)</f>
        <v>0</v>
      </c>
      <c r="DU34" s="181" t="n">
        <f aca="false">SUM(DU35:DU37)</f>
        <v>0</v>
      </c>
      <c r="DV34" s="175" t="n">
        <f aca="false">IF(BJ34 = 0, 0,BJ34/AY34*100)</f>
        <v>0</v>
      </c>
      <c r="DW34" s="138"/>
      <c r="DX34" s="138"/>
      <c r="EC34" s="191"/>
      <c r="ED34" s="190"/>
      <c r="EG34" s="191"/>
      <c r="EV34" s="195"/>
    </row>
    <row r="35" customFormat="false" ht="11.25" hidden="true" customHeight="false" outlineLevel="0" collapsed="false">
      <c r="C35" s="145"/>
      <c r="D35" s="18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71"/>
      <c r="AM35" s="185" t="s">
        <v>230</v>
      </c>
      <c r="AN35" s="186" t="s">
        <v>231</v>
      </c>
      <c r="AO35" s="187"/>
      <c r="AP35" s="187"/>
      <c r="AQ35" s="187"/>
      <c r="AR35" s="187"/>
      <c r="AS35" s="187"/>
      <c r="AT35" s="187"/>
      <c r="AU35" s="187"/>
      <c r="AV35" s="187"/>
      <c r="AW35" s="188" t="n">
        <f aca="false">SUMIF($ED$49:$ED$300,$ED35,AW$49:AW$300)</f>
        <v>0</v>
      </c>
      <c r="AX35" s="188" t="n">
        <f aca="false">SUMIF($ED$49:$ED$300,$ED35,AX$49:AX$300)</f>
        <v>0</v>
      </c>
      <c r="AY35" s="188" t="n">
        <f aca="false">SUMIF($ED$49:$ED$300,$ED35,AY$49:AY$300)</f>
        <v>0</v>
      </c>
      <c r="AZ35" s="188" t="n">
        <f aca="false">SUMIF($ED$49:$ED$300,$ED35,AZ$49:AZ$300)</f>
        <v>0</v>
      </c>
      <c r="BA35" s="188" t="n">
        <f aca="false">SUMIF($ED$49:$ED$300,$ED35,BA$49:BA$300)</f>
        <v>0</v>
      </c>
      <c r="BB35" s="188" t="n">
        <f aca="false">SUMIF($ED$49:$ED$300,$ED35,BB$49:BB$300)</f>
        <v>0</v>
      </c>
      <c r="BC35" s="188" t="n">
        <f aca="false">SUMIF($ED$49:$ED$300,$ED35,BC$49:BC$300)</f>
        <v>0</v>
      </c>
      <c r="BD35" s="188" t="n">
        <f aca="false">SUMIF($ED$49:$ED$300,$ED35,BD$49:BD$300)</f>
        <v>0</v>
      </c>
      <c r="BE35" s="188" t="n">
        <f aca="false">SUMIF($ED$49:$ED$300,$ED35,BE$49:BE$300)</f>
        <v>0</v>
      </c>
      <c r="BF35" s="188" t="n">
        <f aca="false">SUMIF($ED$49:$ED$300,$ED35,BF$49:BF$300)</f>
        <v>0</v>
      </c>
      <c r="BG35" s="188" t="n">
        <f aca="false">SUMIF($ED$49:$ED$300,$ED35,BG$49:BG$300)</f>
        <v>0</v>
      </c>
      <c r="BH35" s="188" t="n">
        <f aca="false">SUMIF($ED$49:$ED$300,$ED35,BH$49:BH$300)</f>
        <v>0</v>
      </c>
      <c r="BI35" s="188" t="n">
        <f aca="false">SUMIF($ED$49:$ED$300,$ED35,BI$49:BI$300)</f>
        <v>0</v>
      </c>
      <c r="BJ35" s="188" t="n">
        <f aca="false">SUMIF($ED$49:$ED$300,$ED35,BJ$49:BJ$300)</f>
        <v>0</v>
      </c>
      <c r="BK35" s="188" t="n">
        <f aca="false">SUMIF($ED$49:$ED$300,$ED35,BK$49:BK$300)</f>
        <v>0</v>
      </c>
      <c r="BL35" s="188" t="n">
        <f aca="false">SUMIF($ED$49:$ED$300,$ED35,BL$49:BL$300)</f>
        <v>0</v>
      </c>
      <c r="BM35" s="188" t="n">
        <f aca="false">SUMIF($ED$49:$ED$300,$ED35,BM$49:BM$300)</f>
        <v>0</v>
      </c>
      <c r="BN35" s="188" t="n">
        <f aca="false">SUMIF($ED$49:$ED$300,$ED35,BN$49:BN$300)</f>
        <v>0</v>
      </c>
      <c r="BO35" s="188" t="n">
        <f aca="false">SUMIF($ED$49:$ED$300,$ED35,BO$49:BO$300)</f>
        <v>0</v>
      </c>
      <c r="BP35" s="188" t="n">
        <f aca="false">SUMIF($ED$49:$ED$300,$ED35,BP$49:BP$300)</f>
        <v>0</v>
      </c>
      <c r="BQ35" s="188" t="n">
        <f aca="false">SUMIF($ED$49:$ED$300,$ED35,BQ$49:BQ$300)</f>
        <v>0</v>
      </c>
      <c r="BR35" s="188" t="n">
        <f aca="false">SUMIF($ED$49:$ED$300,$ED35,BR$49:BR$300)</f>
        <v>0</v>
      </c>
      <c r="BS35" s="188" t="n">
        <f aca="false">SUMIF($ED$49:$ED$300,$ED35,BS$49:BS$300)</f>
        <v>0</v>
      </c>
      <c r="BT35" s="188" t="n">
        <f aca="false">SUMIF($ED$49:$ED$300,$ED35,BT$49:BT$300)</f>
        <v>0</v>
      </c>
      <c r="BU35" s="188" t="n">
        <f aca="false">SUMIF($ED$49:$ED$300,$ED35,BU$49:BU$300)</f>
        <v>0</v>
      </c>
      <c r="BV35" s="188" t="n">
        <f aca="false">SUMIF($ED$49:$ED$300,$ED35,BV$49:BV$300)</f>
        <v>0</v>
      </c>
      <c r="BW35" s="188" t="n">
        <f aca="false">SUMIF($ED$49:$ED$300,$ED35,BW$49:BW$300)</f>
        <v>0</v>
      </c>
      <c r="BX35" s="188" t="n">
        <f aca="false">SUMIF($ED$49:$ED$300,$ED35,BX$49:BX$300)</f>
        <v>0</v>
      </c>
      <c r="BY35" s="188" t="n">
        <f aca="false">SUMIF($ED$49:$ED$300,$ED35,BY$49:BY$300)</f>
        <v>0</v>
      </c>
      <c r="BZ35" s="188" t="n">
        <f aca="false">SUMIF($ED$49:$ED$300,$ED35,BZ$49:BZ$300)</f>
        <v>0</v>
      </c>
      <c r="CA35" s="188" t="n">
        <f aca="false">SUMIF($ED$49:$ED$300,$ED35,CA$49:CA$300)</f>
        <v>0</v>
      </c>
      <c r="CB35" s="188" t="n">
        <f aca="false">SUMIF($ED$49:$ED$300,$ED35,CB$49:CB$300)</f>
        <v>0</v>
      </c>
      <c r="CC35" s="188" t="n">
        <f aca="false">SUMIF($ED$49:$ED$300,$ED35,CC$49:CC$300)</f>
        <v>0</v>
      </c>
      <c r="CD35" s="188" t="n">
        <f aca="false">SUMIF($ED$49:$ED$300,$ED35,CD$49:CD$300)</f>
        <v>0</v>
      </c>
      <c r="CE35" s="188" t="n">
        <f aca="false">SUMIF($ED$49:$ED$300,$ED35,CE$49:CE$300)</f>
        <v>0</v>
      </c>
      <c r="CF35" s="188" t="n">
        <f aca="false">SUMIF($ED$49:$ED$300,$ED35,CF$49:CF$300)</f>
        <v>0</v>
      </c>
      <c r="CG35" s="188" t="n">
        <f aca="false">SUMIF($ED$49:$ED$300,$ED35,CG$49:CG$300)</f>
        <v>0</v>
      </c>
      <c r="CH35" s="188" t="n">
        <f aca="false">SUMIF($ED$49:$ED$300,$ED35,CH$49:CH$300)</f>
        <v>0</v>
      </c>
      <c r="CI35" s="188" t="n">
        <f aca="false">SUMIF($ED$49:$ED$300,$ED35,CI$49:CI$300)</f>
        <v>0</v>
      </c>
      <c r="CJ35" s="188" t="n">
        <f aca="false">SUMIF($ED$49:$ED$300,$ED35,CJ$49:CJ$300)</f>
        <v>0</v>
      </c>
      <c r="CK35" s="188" t="n">
        <f aca="false">SUMIF($ED$49:$ED$300,$ED35,CK$49:CK$300)</f>
        <v>0</v>
      </c>
      <c r="CL35" s="188" t="n">
        <f aca="false">SUMIF($ED$49:$ED$300,$ED35,CL$49:CL$300)</f>
        <v>0</v>
      </c>
      <c r="CM35" s="188" t="n">
        <f aca="false">SUMIF($ED$49:$ED$300,$ED35,CM$49:CM$300)</f>
        <v>0</v>
      </c>
      <c r="CN35" s="188" t="n">
        <f aca="false">SUMIF($ED$49:$ED$300,$ED35,CN$49:CN$300)</f>
        <v>0</v>
      </c>
      <c r="CO35" s="188" t="n">
        <f aca="false">SUMIF($ED$49:$ED$300,$ED35,CO$49:CO$300)</f>
        <v>0</v>
      </c>
      <c r="CP35" s="188" t="n">
        <f aca="false">SUMIF($ED$49:$ED$300,$ED35,CP$49:CP$300)</f>
        <v>0</v>
      </c>
      <c r="CQ35" s="188" t="n">
        <f aca="false">SUMIF($ED$49:$ED$300,$ED35,CQ$49:CQ$300)</f>
        <v>0</v>
      </c>
      <c r="CR35" s="188" t="n">
        <f aca="false">SUMIF($ED$49:$ED$300,$ED35,CR$49:CR$300)</f>
        <v>0</v>
      </c>
      <c r="CS35" s="188" t="n">
        <f aca="false">SUMIF($ED$49:$ED$300,$ED35,CS$49:CS$300)</f>
        <v>0</v>
      </c>
      <c r="CT35" s="188" t="n">
        <f aca="false">SUMIF($ED$49:$ED$300,$ED35,CT$49:CT$300)</f>
        <v>0</v>
      </c>
      <c r="CU35" s="188" t="n">
        <f aca="false">SUMIF($ED$49:$ED$300,$ED35,CU$49:CU$300)</f>
        <v>0</v>
      </c>
      <c r="CV35" s="188" t="n">
        <f aca="false">SUMIF($ED$49:$ED$300,$ED35,CV$49:CV$300)</f>
        <v>0</v>
      </c>
      <c r="CW35" s="188" t="n">
        <f aca="false">SUMIF($ED$49:$ED$300,$ED35,CW$49:CW$300)</f>
        <v>0</v>
      </c>
      <c r="CX35" s="188" t="n">
        <f aca="false">SUMIF($ED$49:$ED$300,$ED35,CX$49:CX$300)</f>
        <v>0</v>
      </c>
      <c r="CY35" s="188" t="n">
        <f aca="false">SUMIF($ED$49:$ED$300,$ED35,CY$49:CY$300)</f>
        <v>0</v>
      </c>
      <c r="CZ35" s="188" t="n">
        <f aca="false">SUMIF($ED$49:$ED$300,$ED35,CZ$49:CZ$300)</f>
        <v>0</v>
      </c>
      <c r="DA35" s="188" t="n">
        <f aca="false">SUMIF($ED$49:$ED$300,$ED35,DA$49:DA$300)</f>
        <v>0</v>
      </c>
      <c r="DB35" s="188" t="n">
        <f aca="false">SUMIF($ED$49:$ED$300,$ED35,DB$49:DB$300)</f>
        <v>0</v>
      </c>
      <c r="DC35" s="188" t="n">
        <f aca="false">SUMIF($ED$49:$ED$300,$ED35,DC$49:DC$300)</f>
        <v>0</v>
      </c>
      <c r="DD35" s="188" t="n">
        <f aca="false">SUMIF($ED$49:$ED$300,$ED35,DD$49:DD$300)</f>
        <v>0</v>
      </c>
      <c r="DE35" s="188" t="n">
        <f aca="false">SUMIF($ED$49:$ED$300,$ED35,DE$49:DE$300)</f>
        <v>0</v>
      </c>
      <c r="DF35" s="188" t="n">
        <f aca="false">SUMIF($ED$49:$ED$300,$ED35,DF$49:DF$300)</f>
        <v>0</v>
      </c>
      <c r="DG35" s="188" t="n">
        <f aca="false">SUMIF($ED$49:$ED$300,$ED35,DG$49:DG$300)</f>
        <v>0</v>
      </c>
      <c r="DH35" s="188" t="n">
        <f aca="false">SUMIF($ED$49:$ED$300,$ED35,DH$49:DH$300)</f>
        <v>0</v>
      </c>
      <c r="DI35" s="188" t="n">
        <f aca="false">SUMIF($ED$49:$ED$300,$ED35,DI$49:DI$300)</f>
        <v>0</v>
      </c>
      <c r="DJ35" s="188" t="n">
        <f aca="false">SUMIF($ED$49:$ED$300,$ED35,DJ$49:DJ$300)</f>
        <v>0</v>
      </c>
      <c r="DK35" s="188" t="n">
        <f aca="false">SUMIF($ED$49:$ED$300,$ED35,DK$49:DK$300)</f>
        <v>0</v>
      </c>
      <c r="DL35" s="188" t="n">
        <f aca="false">SUMIF($ED$49:$ED$300,$ED35,DL$49:DL$300)</f>
        <v>0</v>
      </c>
      <c r="DM35" s="188" t="n">
        <f aca="false">SUMIF($ED$49:$ED$300,$ED35,DM$49:DM$300)</f>
        <v>0</v>
      </c>
      <c r="DN35" s="188" t="n">
        <f aca="false">SUMIF($ED$49:$ED$300,$ED35,DN$49:DN$300)</f>
        <v>0</v>
      </c>
      <c r="DO35" s="188" t="n">
        <f aca="false">SUMIF($ED$49:$ED$300,$ED35,DO$49:DO$300)</f>
        <v>0</v>
      </c>
      <c r="DP35" s="188" t="n">
        <f aca="false">SUMIF($ED$49:$ED$300,$ED35,DP$49:DP$300)</f>
        <v>0</v>
      </c>
      <c r="DQ35" s="188" t="n">
        <f aca="false">SUMIF($ED$49:$ED$300,$ED35,DQ$49:DQ$300)</f>
        <v>0</v>
      </c>
      <c r="DR35" s="188" t="n">
        <f aca="false">SUMIF($ED$49:$ED$300,$ED35,DR$49:DR$300)</f>
        <v>0</v>
      </c>
      <c r="DS35" s="188" t="n">
        <f aca="false">SUMIF($ED$49:$ED$300,$ED35,DS$49:DS$300)</f>
        <v>0</v>
      </c>
      <c r="DT35" s="188" t="n">
        <f aca="false">SUMIF($ED$49:$ED$300,$ED35,DT$49:DT$300)</f>
        <v>0</v>
      </c>
      <c r="DU35" s="188" t="n">
        <f aca="false">SUMIF($ED$49:$ED$300,$ED35,DU$49:DU$300)</f>
        <v>0</v>
      </c>
      <c r="DV35" s="189" t="n">
        <f aca="false">IF(BJ35 = 0, 0,BJ35/AY35*100)</f>
        <v>0</v>
      </c>
      <c r="DW35" s="138"/>
      <c r="DX35" s="138"/>
      <c r="EC35" s="191"/>
      <c r="ED35" s="190" t="str">
        <f aca="false">AN35&amp;"да"</f>
        <v>Кредитыда</v>
      </c>
      <c r="EG35" s="190" t="str">
        <f aca="false">AN35 &amp; "0"</f>
        <v>Кредиты0</v>
      </c>
      <c r="EV35" s="195"/>
    </row>
    <row r="36" customFormat="false" ht="11.25" hidden="true" customHeight="false" outlineLevel="0" collapsed="false">
      <c r="C36" s="145"/>
      <c r="D36" s="18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71"/>
      <c r="AM36" s="185" t="s">
        <v>232</v>
      </c>
      <c r="AN36" s="186" t="s">
        <v>233</v>
      </c>
      <c r="AO36" s="187"/>
      <c r="AP36" s="187"/>
      <c r="AQ36" s="187"/>
      <c r="AR36" s="187"/>
      <c r="AS36" s="187"/>
      <c r="AT36" s="187"/>
      <c r="AU36" s="187"/>
      <c r="AV36" s="187"/>
      <c r="AW36" s="188" t="n">
        <f aca="false">SUMIF($ED$49:$ED$300,$ED36,AW$49:AW$300)</f>
        <v>0</v>
      </c>
      <c r="AX36" s="188" t="n">
        <f aca="false">SUMIF($ED$49:$ED$300,$ED36,AX$49:AX$300)</f>
        <v>0</v>
      </c>
      <c r="AY36" s="188" t="n">
        <f aca="false">SUMIF($ED$49:$ED$300,$ED36,AY$49:AY$300)</f>
        <v>0</v>
      </c>
      <c r="AZ36" s="188" t="n">
        <f aca="false">SUMIF($ED$49:$ED$300,$ED36,AZ$49:AZ$300)</f>
        <v>0</v>
      </c>
      <c r="BA36" s="188" t="n">
        <f aca="false">SUMIF($ED$49:$ED$300,$ED36,BA$49:BA$300)</f>
        <v>0</v>
      </c>
      <c r="BB36" s="188" t="n">
        <f aca="false">SUMIF($ED$49:$ED$300,$ED36,BB$49:BB$300)</f>
        <v>0</v>
      </c>
      <c r="BC36" s="188" t="n">
        <f aca="false">SUMIF($ED$49:$ED$300,$ED36,BC$49:BC$300)</f>
        <v>0</v>
      </c>
      <c r="BD36" s="188" t="n">
        <f aca="false">SUMIF($ED$49:$ED$300,$ED36,BD$49:BD$300)</f>
        <v>0</v>
      </c>
      <c r="BE36" s="188" t="n">
        <f aca="false">SUMIF($ED$49:$ED$300,$ED36,BE$49:BE$300)</f>
        <v>0</v>
      </c>
      <c r="BF36" s="188" t="n">
        <f aca="false">SUMIF($ED$49:$ED$300,$ED36,BF$49:BF$300)</f>
        <v>0</v>
      </c>
      <c r="BG36" s="188" t="n">
        <f aca="false">SUMIF($ED$49:$ED$300,$ED36,BG$49:BG$300)</f>
        <v>0</v>
      </c>
      <c r="BH36" s="188" t="n">
        <f aca="false">SUMIF($ED$49:$ED$300,$ED36,BH$49:BH$300)</f>
        <v>0</v>
      </c>
      <c r="BI36" s="188" t="n">
        <f aca="false">SUMIF($ED$49:$ED$300,$ED36,BI$49:BI$300)</f>
        <v>0</v>
      </c>
      <c r="BJ36" s="188" t="n">
        <f aca="false">SUMIF($ED$49:$ED$300,$ED36,BJ$49:BJ$300)</f>
        <v>0</v>
      </c>
      <c r="BK36" s="188" t="n">
        <f aca="false">SUMIF($ED$49:$ED$300,$ED36,BK$49:BK$300)</f>
        <v>0</v>
      </c>
      <c r="BL36" s="188" t="n">
        <f aca="false">SUMIF($ED$49:$ED$300,$ED36,BL$49:BL$300)</f>
        <v>0</v>
      </c>
      <c r="BM36" s="188" t="n">
        <f aca="false">SUMIF($ED$49:$ED$300,$ED36,BM$49:BM$300)</f>
        <v>0</v>
      </c>
      <c r="BN36" s="188" t="n">
        <f aca="false">SUMIF($ED$49:$ED$300,$ED36,BN$49:BN$300)</f>
        <v>0</v>
      </c>
      <c r="BO36" s="188" t="n">
        <f aca="false">SUMIF($ED$49:$ED$300,$ED36,BO$49:BO$300)</f>
        <v>0</v>
      </c>
      <c r="BP36" s="188" t="n">
        <f aca="false">SUMIF($ED$49:$ED$300,$ED36,BP$49:BP$300)</f>
        <v>0</v>
      </c>
      <c r="BQ36" s="188" t="n">
        <f aca="false">SUMIF($ED$49:$ED$300,$ED36,BQ$49:BQ$300)</f>
        <v>0</v>
      </c>
      <c r="BR36" s="188" t="n">
        <f aca="false">SUMIF($ED$49:$ED$300,$ED36,BR$49:BR$300)</f>
        <v>0</v>
      </c>
      <c r="BS36" s="188" t="n">
        <f aca="false">SUMIF($ED$49:$ED$300,$ED36,BS$49:BS$300)</f>
        <v>0</v>
      </c>
      <c r="BT36" s="188" t="n">
        <f aca="false">SUMIF($ED$49:$ED$300,$ED36,BT$49:BT$300)</f>
        <v>0</v>
      </c>
      <c r="BU36" s="188" t="n">
        <f aca="false">SUMIF($ED$49:$ED$300,$ED36,BU$49:BU$300)</f>
        <v>0</v>
      </c>
      <c r="BV36" s="188" t="n">
        <f aca="false">SUMIF($ED$49:$ED$300,$ED36,BV$49:BV$300)</f>
        <v>0</v>
      </c>
      <c r="BW36" s="188" t="n">
        <f aca="false">SUMIF($ED$49:$ED$300,$ED36,BW$49:BW$300)</f>
        <v>0</v>
      </c>
      <c r="BX36" s="188" t="n">
        <f aca="false">SUMIF($ED$49:$ED$300,$ED36,BX$49:BX$300)</f>
        <v>0</v>
      </c>
      <c r="BY36" s="188" t="n">
        <f aca="false">SUMIF($ED$49:$ED$300,$ED36,BY$49:BY$300)</f>
        <v>0</v>
      </c>
      <c r="BZ36" s="188" t="n">
        <f aca="false">SUMIF($ED$49:$ED$300,$ED36,BZ$49:BZ$300)</f>
        <v>0</v>
      </c>
      <c r="CA36" s="188" t="n">
        <f aca="false">SUMIF($ED$49:$ED$300,$ED36,CA$49:CA$300)</f>
        <v>0</v>
      </c>
      <c r="CB36" s="188" t="n">
        <f aca="false">SUMIF($ED$49:$ED$300,$ED36,CB$49:CB$300)</f>
        <v>0</v>
      </c>
      <c r="CC36" s="188" t="n">
        <f aca="false">SUMIF($ED$49:$ED$300,$ED36,CC$49:CC$300)</f>
        <v>0</v>
      </c>
      <c r="CD36" s="188" t="n">
        <f aca="false">SUMIF($ED$49:$ED$300,$ED36,CD$49:CD$300)</f>
        <v>0</v>
      </c>
      <c r="CE36" s="188" t="n">
        <f aca="false">SUMIF($ED$49:$ED$300,$ED36,CE$49:CE$300)</f>
        <v>0</v>
      </c>
      <c r="CF36" s="188" t="n">
        <f aca="false">SUMIF($ED$49:$ED$300,$ED36,CF$49:CF$300)</f>
        <v>0</v>
      </c>
      <c r="CG36" s="188" t="n">
        <f aca="false">SUMIF($ED$49:$ED$300,$ED36,CG$49:CG$300)</f>
        <v>0</v>
      </c>
      <c r="CH36" s="188" t="n">
        <f aca="false">SUMIF($ED$49:$ED$300,$ED36,CH$49:CH$300)</f>
        <v>0</v>
      </c>
      <c r="CI36" s="188" t="n">
        <f aca="false">SUMIF($ED$49:$ED$300,$ED36,CI$49:CI$300)</f>
        <v>0</v>
      </c>
      <c r="CJ36" s="188" t="n">
        <f aca="false">SUMIF($ED$49:$ED$300,$ED36,CJ$49:CJ$300)</f>
        <v>0</v>
      </c>
      <c r="CK36" s="188" t="n">
        <f aca="false">SUMIF($ED$49:$ED$300,$ED36,CK$49:CK$300)</f>
        <v>0</v>
      </c>
      <c r="CL36" s="188" t="n">
        <f aca="false">SUMIF($ED$49:$ED$300,$ED36,CL$49:CL$300)</f>
        <v>0</v>
      </c>
      <c r="CM36" s="188" t="n">
        <f aca="false">SUMIF($ED$49:$ED$300,$ED36,CM$49:CM$300)</f>
        <v>0</v>
      </c>
      <c r="CN36" s="188" t="n">
        <f aca="false">SUMIF($ED$49:$ED$300,$ED36,CN$49:CN$300)</f>
        <v>0</v>
      </c>
      <c r="CO36" s="188" t="n">
        <f aca="false">SUMIF($ED$49:$ED$300,$ED36,CO$49:CO$300)</f>
        <v>0</v>
      </c>
      <c r="CP36" s="188" t="n">
        <f aca="false">SUMIF($ED$49:$ED$300,$ED36,CP$49:CP$300)</f>
        <v>0</v>
      </c>
      <c r="CQ36" s="188" t="n">
        <f aca="false">SUMIF($ED$49:$ED$300,$ED36,CQ$49:CQ$300)</f>
        <v>0</v>
      </c>
      <c r="CR36" s="188" t="n">
        <f aca="false">SUMIF($ED$49:$ED$300,$ED36,CR$49:CR$300)</f>
        <v>0</v>
      </c>
      <c r="CS36" s="188" t="n">
        <f aca="false">SUMIF($ED$49:$ED$300,$ED36,CS$49:CS$300)</f>
        <v>0</v>
      </c>
      <c r="CT36" s="188" t="n">
        <f aca="false">SUMIF($ED$49:$ED$300,$ED36,CT$49:CT$300)</f>
        <v>0</v>
      </c>
      <c r="CU36" s="188" t="n">
        <f aca="false">SUMIF($ED$49:$ED$300,$ED36,CU$49:CU$300)</f>
        <v>0</v>
      </c>
      <c r="CV36" s="188" t="n">
        <f aca="false">SUMIF($ED$49:$ED$300,$ED36,CV$49:CV$300)</f>
        <v>0</v>
      </c>
      <c r="CW36" s="188" t="n">
        <f aca="false">SUMIF($ED$49:$ED$300,$ED36,CW$49:CW$300)</f>
        <v>0</v>
      </c>
      <c r="CX36" s="188" t="n">
        <f aca="false">SUMIF($ED$49:$ED$300,$ED36,CX$49:CX$300)</f>
        <v>0</v>
      </c>
      <c r="CY36" s="188" t="n">
        <f aca="false">SUMIF($ED$49:$ED$300,$ED36,CY$49:CY$300)</f>
        <v>0</v>
      </c>
      <c r="CZ36" s="188" t="n">
        <f aca="false">SUMIF($ED$49:$ED$300,$ED36,CZ$49:CZ$300)</f>
        <v>0</v>
      </c>
      <c r="DA36" s="188" t="n">
        <f aca="false">SUMIF($ED$49:$ED$300,$ED36,DA$49:DA$300)</f>
        <v>0</v>
      </c>
      <c r="DB36" s="188" t="n">
        <f aca="false">SUMIF($ED$49:$ED$300,$ED36,DB$49:DB$300)</f>
        <v>0</v>
      </c>
      <c r="DC36" s="188" t="n">
        <f aca="false">SUMIF($ED$49:$ED$300,$ED36,DC$49:DC$300)</f>
        <v>0</v>
      </c>
      <c r="DD36" s="188" t="n">
        <f aca="false">SUMIF($ED$49:$ED$300,$ED36,DD$49:DD$300)</f>
        <v>0</v>
      </c>
      <c r="DE36" s="188" t="n">
        <f aca="false">SUMIF($ED$49:$ED$300,$ED36,DE$49:DE$300)</f>
        <v>0</v>
      </c>
      <c r="DF36" s="188" t="n">
        <f aca="false">SUMIF($ED$49:$ED$300,$ED36,DF$49:DF$300)</f>
        <v>0</v>
      </c>
      <c r="DG36" s="188" t="n">
        <f aca="false">SUMIF($ED$49:$ED$300,$ED36,DG$49:DG$300)</f>
        <v>0</v>
      </c>
      <c r="DH36" s="188" t="n">
        <f aca="false">SUMIF($ED$49:$ED$300,$ED36,DH$49:DH$300)</f>
        <v>0</v>
      </c>
      <c r="DI36" s="188" t="n">
        <f aca="false">SUMIF($ED$49:$ED$300,$ED36,DI$49:DI$300)</f>
        <v>0</v>
      </c>
      <c r="DJ36" s="188" t="n">
        <f aca="false">SUMIF($ED$49:$ED$300,$ED36,DJ$49:DJ$300)</f>
        <v>0</v>
      </c>
      <c r="DK36" s="188" t="n">
        <f aca="false">SUMIF($ED$49:$ED$300,$ED36,DK$49:DK$300)</f>
        <v>0</v>
      </c>
      <c r="DL36" s="188" t="n">
        <f aca="false">SUMIF($ED$49:$ED$300,$ED36,DL$49:DL$300)</f>
        <v>0</v>
      </c>
      <c r="DM36" s="188" t="n">
        <f aca="false">SUMIF($ED$49:$ED$300,$ED36,DM$49:DM$300)</f>
        <v>0</v>
      </c>
      <c r="DN36" s="188" t="n">
        <f aca="false">SUMIF($ED$49:$ED$300,$ED36,DN$49:DN$300)</f>
        <v>0</v>
      </c>
      <c r="DO36" s="188" t="n">
        <f aca="false">SUMIF($ED$49:$ED$300,$ED36,DO$49:DO$300)</f>
        <v>0</v>
      </c>
      <c r="DP36" s="188" t="n">
        <f aca="false">SUMIF($ED$49:$ED$300,$ED36,DP$49:DP$300)</f>
        <v>0</v>
      </c>
      <c r="DQ36" s="188" t="n">
        <f aca="false">SUMIF($ED$49:$ED$300,$ED36,DQ$49:DQ$300)</f>
        <v>0</v>
      </c>
      <c r="DR36" s="188" t="n">
        <f aca="false">SUMIF($ED$49:$ED$300,$ED36,DR$49:DR$300)</f>
        <v>0</v>
      </c>
      <c r="DS36" s="188" t="n">
        <f aca="false">SUMIF($ED$49:$ED$300,$ED36,DS$49:DS$300)</f>
        <v>0</v>
      </c>
      <c r="DT36" s="188" t="n">
        <f aca="false">SUMIF($ED$49:$ED$300,$ED36,DT$49:DT$300)</f>
        <v>0</v>
      </c>
      <c r="DU36" s="188" t="n">
        <f aca="false">SUMIF($ED$49:$ED$300,$ED36,DU$49:DU$300)</f>
        <v>0</v>
      </c>
      <c r="DV36" s="189" t="n">
        <f aca="false">IF(BJ36 = 0, 0,BJ36/AY36*100)</f>
        <v>0</v>
      </c>
      <c r="DW36" s="138"/>
      <c r="DX36" s="138"/>
      <c r="EC36" s="191"/>
      <c r="ED36" s="190" t="str">
        <f aca="false">AN36&amp;"да"</f>
        <v>Займыда</v>
      </c>
      <c r="EG36" s="190" t="str">
        <f aca="false">AN36 &amp; "0"</f>
        <v>Займы0</v>
      </c>
      <c r="EV36" s="195"/>
    </row>
    <row r="37" customFormat="false" ht="11.25" hidden="true" customHeight="true" outlineLevel="0" collapsed="false">
      <c r="C37" s="145"/>
      <c r="D37" s="18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71"/>
      <c r="AM37" s="185" t="s">
        <v>234</v>
      </c>
      <c r="AN37" s="186" t="s">
        <v>235</v>
      </c>
      <c r="AO37" s="187"/>
      <c r="AP37" s="187"/>
      <c r="AQ37" s="187"/>
      <c r="AR37" s="187"/>
      <c r="AS37" s="187"/>
      <c r="AT37" s="187"/>
      <c r="AU37" s="187"/>
      <c r="AV37" s="187"/>
      <c r="AW37" s="188" t="n">
        <f aca="false">SUMIF($ED$49:$ED$300,$ED37,AW$49:AW$300)</f>
        <v>0</v>
      </c>
      <c r="AX37" s="188" t="n">
        <f aca="false">SUMIF($ED$49:$ED$300,$ED37,AX$49:AX$300)</f>
        <v>0</v>
      </c>
      <c r="AY37" s="188" t="n">
        <f aca="false">SUMIF($ED$49:$ED$300,$ED37,AY$49:AY$300)</f>
        <v>0</v>
      </c>
      <c r="AZ37" s="188" t="n">
        <f aca="false">SUMIF($ED$49:$ED$300,$ED37,AZ$49:AZ$300)</f>
        <v>0</v>
      </c>
      <c r="BA37" s="188" t="n">
        <f aca="false">SUMIF($ED$49:$ED$300,$ED37,BA$49:BA$300)</f>
        <v>0</v>
      </c>
      <c r="BB37" s="188" t="n">
        <f aca="false">SUMIF($ED$49:$ED$300,$ED37,BB$49:BB$300)</f>
        <v>0</v>
      </c>
      <c r="BC37" s="188" t="n">
        <f aca="false">SUMIF($ED$49:$ED$300,$ED37,BC$49:BC$300)</f>
        <v>0</v>
      </c>
      <c r="BD37" s="188" t="n">
        <f aca="false">SUMIF($ED$49:$ED$300,$ED37,BD$49:BD$300)</f>
        <v>0</v>
      </c>
      <c r="BE37" s="188" t="n">
        <f aca="false">SUMIF($ED$49:$ED$300,$ED37,BE$49:BE$300)</f>
        <v>0</v>
      </c>
      <c r="BF37" s="188" t="n">
        <f aca="false">SUMIF($ED$49:$ED$300,$ED37,BF$49:BF$300)</f>
        <v>0</v>
      </c>
      <c r="BG37" s="188" t="n">
        <f aca="false">SUMIF($ED$49:$ED$300,$ED37,BG$49:BG$300)</f>
        <v>0</v>
      </c>
      <c r="BH37" s="188" t="n">
        <f aca="false">SUMIF($ED$49:$ED$300,$ED37,BH$49:BH$300)</f>
        <v>0</v>
      </c>
      <c r="BI37" s="188" t="n">
        <f aca="false">SUMIF($ED$49:$ED$300,$ED37,BI$49:BI$300)</f>
        <v>0</v>
      </c>
      <c r="BJ37" s="188" t="n">
        <f aca="false">SUMIF($ED$49:$ED$300,$ED37,BJ$49:BJ$300)</f>
        <v>0</v>
      </c>
      <c r="BK37" s="188" t="n">
        <f aca="false">SUMIF($ED$49:$ED$300,$ED37,BK$49:BK$300)</f>
        <v>0</v>
      </c>
      <c r="BL37" s="188" t="n">
        <f aca="false">SUMIF($ED$49:$ED$300,$ED37,BL$49:BL$300)</f>
        <v>0</v>
      </c>
      <c r="BM37" s="188" t="n">
        <f aca="false">SUMIF($ED$49:$ED$300,$ED37,BM$49:BM$300)</f>
        <v>0</v>
      </c>
      <c r="BN37" s="188" t="n">
        <f aca="false">SUMIF($ED$49:$ED$300,$ED37,BN$49:BN$300)</f>
        <v>0</v>
      </c>
      <c r="BO37" s="188" t="n">
        <f aca="false">SUMIF($ED$49:$ED$300,$ED37,BO$49:BO$300)</f>
        <v>0</v>
      </c>
      <c r="BP37" s="188" t="n">
        <f aca="false">SUMIF($ED$49:$ED$300,$ED37,BP$49:BP$300)</f>
        <v>0</v>
      </c>
      <c r="BQ37" s="188" t="n">
        <f aca="false">SUMIF($ED$49:$ED$300,$ED37,BQ$49:BQ$300)</f>
        <v>0</v>
      </c>
      <c r="BR37" s="188" t="n">
        <f aca="false">SUMIF($ED$49:$ED$300,$ED37,BR$49:BR$300)</f>
        <v>0</v>
      </c>
      <c r="BS37" s="188" t="n">
        <f aca="false">SUMIF($ED$49:$ED$300,$ED37,BS$49:BS$300)</f>
        <v>0</v>
      </c>
      <c r="BT37" s="188" t="n">
        <f aca="false">SUMIF($ED$49:$ED$300,$ED37,BT$49:BT$300)</f>
        <v>0</v>
      </c>
      <c r="BU37" s="188" t="n">
        <f aca="false">SUMIF($ED$49:$ED$300,$ED37,BU$49:BU$300)</f>
        <v>0</v>
      </c>
      <c r="BV37" s="188" t="n">
        <f aca="false">SUMIF($ED$49:$ED$300,$ED37,BV$49:BV$300)</f>
        <v>0</v>
      </c>
      <c r="BW37" s="188" t="n">
        <f aca="false">SUMIF($ED$49:$ED$300,$ED37,BW$49:BW$300)</f>
        <v>0</v>
      </c>
      <c r="BX37" s="188" t="n">
        <f aca="false">SUMIF($ED$49:$ED$300,$ED37,BX$49:BX$300)</f>
        <v>0</v>
      </c>
      <c r="BY37" s="188" t="n">
        <f aca="false">SUMIF($ED$49:$ED$300,$ED37,BY$49:BY$300)</f>
        <v>0</v>
      </c>
      <c r="BZ37" s="188" t="n">
        <f aca="false">SUMIF($ED$49:$ED$300,$ED37,BZ$49:BZ$300)</f>
        <v>0</v>
      </c>
      <c r="CA37" s="188" t="n">
        <f aca="false">SUMIF($ED$49:$ED$300,$ED37,CA$49:CA$300)</f>
        <v>0</v>
      </c>
      <c r="CB37" s="188" t="n">
        <f aca="false">SUMIF($ED$49:$ED$300,$ED37,CB$49:CB$300)</f>
        <v>0</v>
      </c>
      <c r="CC37" s="188" t="n">
        <f aca="false">SUMIF($ED$49:$ED$300,$ED37,CC$49:CC$300)</f>
        <v>0</v>
      </c>
      <c r="CD37" s="188" t="n">
        <f aca="false">SUMIF($ED$49:$ED$300,$ED37,CD$49:CD$300)</f>
        <v>0</v>
      </c>
      <c r="CE37" s="188" t="n">
        <f aca="false">SUMIF($ED$49:$ED$300,$ED37,CE$49:CE$300)</f>
        <v>0</v>
      </c>
      <c r="CF37" s="188" t="n">
        <f aca="false">SUMIF($ED$49:$ED$300,$ED37,CF$49:CF$300)</f>
        <v>0</v>
      </c>
      <c r="CG37" s="188" t="n">
        <f aca="false">SUMIF($ED$49:$ED$300,$ED37,CG$49:CG$300)</f>
        <v>0</v>
      </c>
      <c r="CH37" s="188" t="n">
        <f aca="false">SUMIF($ED$49:$ED$300,$ED37,CH$49:CH$300)</f>
        <v>0</v>
      </c>
      <c r="CI37" s="188" t="n">
        <f aca="false">SUMIF($ED$49:$ED$300,$ED37,CI$49:CI$300)</f>
        <v>0</v>
      </c>
      <c r="CJ37" s="188" t="n">
        <f aca="false">SUMIF($ED$49:$ED$300,$ED37,CJ$49:CJ$300)</f>
        <v>0</v>
      </c>
      <c r="CK37" s="188" t="n">
        <f aca="false">SUMIF($ED$49:$ED$300,$ED37,CK$49:CK$300)</f>
        <v>0</v>
      </c>
      <c r="CL37" s="188" t="n">
        <f aca="false">SUMIF($ED$49:$ED$300,$ED37,CL$49:CL$300)</f>
        <v>0</v>
      </c>
      <c r="CM37" s="188" t="n">
        <f aca="false">SUMIF($ED$49:$ED$300,$ED37,CM$49:CM$300)</f>
        <v>0</v>
      </c>
      <c r="CN37" s="188" t="n">
        <f aca="false">SUMIF($ED$49:$ED$300,$ED37,CN$49:CN$300)</f>
        <v>0</v>
      </c>
      <c r="CO37" s="188" t="n">
        <f aca="false">SUMIF($ED$49:$ED$300,$ED37,CO$49:CO$300)</f>
        <v>0</v>
      </c>
      <c r="CP37" s="188" t="n">
        <f aca="false">SUMIF($ED$49:$ED$300,$ED37,CP$49:CP$300)</f>
        <v>0</v>
      </c>
      <c r="CQ37" s="188" t="n">
        <f aca="false">SUMIF($ED$49:$ED$300,$ED37,CQ$49:CQ$300)</f>
        <v>0</v>
      </c>
      <c r="CR37" s="188" t="n">
        <f aca="false">SUMIF($ED$49:$ED$300,$ED37,CR$49:CR$300)</f>
        <v>0</v>
      </c>
      <c r="CS37" s="188" t="n">
        <f aca="false">SUMIF($ED$49:$ED$300,$ED37,CS$49:CS$300)</f>
        <v>0</v>
      </c>
      <c r="CT37" s="188" t="n">
        <f aca="false">SUMIF($ED$49:$ED$300,$ED37,CT$49:CT$300)</f>
        <v>0</v>
      </c>
      <c r="CU37" s="188" t="n">
        <f aca="false">SUMIF($ED$49:$ED$300,$ED37,CU$49:CU$300)</f>
        <v>0</v>
      </c>
      <c r="CV37" s="188" t="n">
        <f aca="false">SUMIF($ED$49:$ED$300,$ED37,CV$49:CV$300)</f>
        <v>0</v>
      </c>
      <c r="CW37" s="188" t="n">
        <f aca="false">SUMIF($ED$49:$ED$300,$ED37,CW$49:CW$300)</f>
        <v>0</v>
      </c>
      <c r="CX37" s="188" t="n">
        <f aca="false">SUMIF($ED$49:$ED$300,$ED37,CX$49:CX$300)</f>
        <v>0</v>
      </c>
      <c r="CY37" s="188" t="n">
        <f aca="false">SUMIF($ED$49:$ED$300,$ED37,CY$49:CY$300)</f>
        <v>0</v>
      </c>
      <c r="CZ37" s="188" t="n">
        <f aca="false">SUMIF($ED$49:$ED$300,$ED37,CZ$49:CZ$300)</f>
        <v>0</v>
      </c>
      <c r="DA37" s="188" t="n">
        <f aca="false">SUMIF($ED$49:$ED$300,$ED37,DA$49:DA$300)</f>
        <v>0</v>
      </c>
      <c r="DB37" s="188" t="n">
        <f aca="false">SUMIF($ED$49:$ED$300,$ED37,DB$49:DB$300)</f>
        <v>0</v>
      </c>
      <c r="DC37" s="188" t="n">
        <f aca="false">SUMIF($ED$49:$ED$300,$ED37,DC$49:DC$300)</f>
        <v>0</v>
      </c>
      <c r="DD37" s="188" t="n">
        <f aca="false">SUMIF($ED$49:$ED$300,$ED37,DD$49:DD$300)</f>
        <v>0</v>
      </c>
      <c r="DE37" s="188" t="n">
        <f aca="false">SUMIF($ED$49:$ED$300,$ED37,DE$49:DE$300)</f>
        <v>0</v>
      </c>
      <c r="DF37" s="188" t="n">
        <f aca="false">SUMIF($ED$49:$ED$300,$ED37,DF$49:DF$300)</f>
        <v>0</v>
      </c>
      <c r="DG37" s="188" t="n">
        <f aca="false">SUMIF($ED$49:$ED$300,$ED37,DG$49:DG$300)</f>
        <v>0</v>
      </c>
      <c r="DH37" s="188" t="n">
        <f aca="false">SUMIF($ED$49:$ED$300,$ED37,DH$49:DH$300)</f>
        <v>0</v>
      </c>
      <c r="DI37" s="188" t="n">
        <f aca="false">SUMIF($ED$49:$ED$300,$ED37,DI$49:DI$300)</f>
        <v>0</v>
      </c>
      <c r="DJ37" s="188" t="n">
        <f aca="false">SUMIF($ED$49:$ED$300,$ED37,DJ$49:DJ$300)</f>
        <v>0</v>
      </c>
      <c r="DK37" s="188" t="n">
        <f aca="false">SUMIF($ED$49:$ED$300,$ED37,DK$49:DK$300)</f>
        <v>0</v>
      </c>
      <c r="DL37" s="188" t="n">
        <f aca="false">SUMIF($ED$49:$ED$300,$ED37,DL$49:DL$300)</f>
        <v>0</v>
      </c>
      <c r="DM37" s="188" t="n">
        <f aca="false">SUMIF($ED$49:$ED$300,$ED37,DM$49:DM$300)</f>
        <v>0</v>
      </c>
      <c r="DN37" s="188" t="n">
        <f aca="false">SUMIF($ED$49:$ED$300,$ED37,DN$49:DN$300)</f>
        <v>0</v>
      </c>
      <c r="DO37" s="188" t="n">
        <f aca="false">SUMIF($ED$49:$ED$300,$ED37,DO$49:DO$300)</f>
        <v>0</v>
      </c>
      <c r="DP37" s="188" t="n">
        <f aca="false">SUMIF($ED$49:$ED$300,$ED37,DP$49:DP$300)</f>
        <v>0</v>
      </c>
      <c r="DQ37" s="188" t="n">
        <f aca="false">SUMIF($ED$49:$ED$300,$ED37,DQ$49:DQ$300)</f>
        <v>0</v>
      </c>
      <c r="DR37" s="188" t="n">
        <f aca="false">SUMIF($ED$49:$ED$300,$ED37,DR$49:DR$300)</f>
        <v>0</v>
      </c>
      <c r="DS37" s="188" t="n">
        <f aca="false">SUMIF($ED$49:$ED$300,$ED37,DS$49:DS$300)</f>
        <v>0</v>
      </c>
      <c r="DT37" s="188" t="n">
        <f aca="false">SUMIF($ED$49:$ED$300,$ED37,DT$49:DT$300)</f>
        <v>0</v>
      </c>
      <c r="DU37" s="188" t="n">
        <f aca="false">SUMIF($ED$49:$ED$300,$ED37,DU$49:DU$300)</f>
        <v>0</v>
      </c>
      <c r="DV37" s="189" t="n">
        <f aca="false">IF(BJ37 = 0, 0,BJ37/AY37*100)</f>
        <v>0</v>
      </c>
      <c r="DW37" s="138"/>
      <c r="EC37" s="191"/>
      <c r="ED37" s="190" t="str">
        <f aca="false">AN37&amp;"да"</f>
        <v>Прочие привлеченные средствада</v>
      </c>
      <c r="EG37" s="190" t="str">
        <f aca="false">AN37 &amp; "0"</f>
        <v>Прочие привлеченные средства0</v>
      </c>
      <c r="EV37" s="195"/>
    </row>
    <row r="38" customFormat="false" ht="11.25" hidden="true" customHeight="false" outlineLevel="0" collapsed="false">
      <c r="C38" s="145"/>
      <c r="D38" s="179"/>
      <c r="E38" s="143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3"/>
      <c r="AM38" s="180" t="s">
        <v>236</v>
      </c>
      <c r="AN38" s="173" t="s">
        <v>237</v>
      </c>
      <c r="AO38" s="172"/>
      <c r="AP38" s="172"/>
      <c r="AQ38" s="172"/>
      <c r="AR38" s="172"/>
      <c r="AS38" s="172"/>
      <c r="AT38" s="172"/>
      <c r="AU38" s="172"/>
      <c r="AV38" s="172"/>
      <c r="AW38" s="181" t="n">
        <f aca="false">SUM(AW39:AW41)</f>
        <v>0</v>
      </c>
      <c r="AX38" s="181" t="n">
        <f aca="false">SUM(AX39:AX41)</f>
        <v>0</v>
      </c>
      <c r="AY38" s="181" t="n">
        <f aca="false">SUM(AY39:AY41)</f>
        <v>0</v>
      </c>
      <c r="AZ38" s="181" t="n">
        <f aca="false">SUM(AZ39:AZ41)</f>
        <v>0</v>
      </c>
      <c r="BA38" s="181" t="n">
        <f aca="false">SUM(BA39:BA41)</f>
        <v>0</v>
      </c>
      <c r="BB38" s="181" t="n">
        <f aca="false">SUM(BB39:BB41)</f>
        <v>0</v>
      </c>
      <c r="BC38" s="181" t="n">
        <f aca="false">SUM(BC39:BC41)</f>
        <v>0</v>
      </c>
      <c r="BD38" s="181" t="n">
        <f aca="false">SUM(BD39:BD41)</f>
        <v>0</v>
      </c>
      <c r="BE38" s="181" t="n">
        <f aca="false">SUM(BE39:BE41)</f>
        <v>0</v>
      </c>
      <c r="BF38" s="181" t="n">
        <f aca="false">SUM(BF39:BF41)</f>
        <v>0</v>
      </c>
      <c r="BG38" s="181" t="n">
        <f aca="false">SUM(BG39:BG41)</f>
        <v>0</v>
      </c>
      <c r="BH38" s="181" t="n">
        <f aca="false">SUM(BH39:BH41)</f>
        <v>0</v>
      </c>
      <c r="BI38" s="181" t="n">
        <f aca="false">SUM(BI39:BI41)</f>
        <v>0</v>
      </c>
      <c r="BJ38" s="181" t="n">
        <f aca="false">SUM(BJ39:BJ41)</f>
        <v>0</v>
      </c>
      <c r="BK38" s="181" t="n">
        <f aca="false">SUM(BK39:BK41)</f>
        <v>0</v>
      </c>
      <c r="BL38" s="181" t="n">
        <f aca="false">SUM(BL39:BL41)</f>
        <v>0</v>
      </c>
      <c r="BM38" s="181" t="n">
        <f aca="false">SUM(BM39:BM41)</f>
        <v>0</v>
      </c>
      <c r="BN38" s="181" t="n">
        <f aca="false">SUM(BN39:BN41)</f>
        <v>0</v>
      </c>
      <c r="BO38" s="181" t="n">
        <f aca="false">SUM(BO39:BO41)</f>
        <v>0</v>
      </c>
      <c r="BP38" s="181" t="n">
        <f aca="false">SUM(BP39:BP41)</f>
        <v>0</v>
      </c>
      <c r="BQ38" s="181" t="n">
        <f aca="false">SUM(BQ39:BQ41)</f>
        <v>0</v>
      </c>
      <c r="BR38" s="181" t="n">
        <f aca="false">SUM(BR39:BR41)</f>
        <v>0</v>
      </c>
      <c r="BS38" s="181" t="n">
        <f aca="false">SUM(BS39:BS41)</f>
        <v>0</v>
      </c>
      <c r="BT38" s="181" t="n">
        <f aca="false">SUM(BT39:BT41)</f>
        <v>0</v>
      </c>
      <c r="BU38" s="181" t="n">
        <f aca="false">SUM(BU39:BU41)</f>
        <v>0</v>
      </c>
      <c r="BV38" s="181" t="n">
        <f aca="false">SUM(BV39:BV41)</f>
        <v>0</v>
      </c>
      <c r="BW38" s="181" t="n">
        <f aca="false">SUM(BW39:BW41)</f>
        <v>0</v>
      </c>
      <c r="BX38" s="181" t="n">
        <f aca="false">SUM(BX39:BX41)</f>
        <v>0</v>
      </c>
      <c r="BY38" s="181" t="n">
        <f aca="false">SUM(BY39:BY41)</f>
        <v>0</v>
      </c>
      <c r="BZ38" s="181" t="n">
        <f aca="false">SUM(BZ39:BZ41)</f>
        <v>0</v>
      </c>
      <c r="CA38" s="181" t="n">
        <f aca="false">SUM(CA39:CA41)</f>
        <v>0</v>
      </c>
      <c r="CB38" s="181" t="n">
        <f aca="false">SUM(CB39:CB41)</f>
        <v>0</v>
      </c>
      <c r="CC38" s="181" t="n">
        <f aca="false">SUM(CC39:CC41)</f>
        <v>0</v>
      </c>
      <c r="CD38" s="181" t="n">
        <f aca="false">SUM(CD39:CD41)</f>
        <v>0</v>
      </c>
      <c r="CE38" s="181" t="n">
        <f aca="false">SUM(CE39:CE41)</f>
        <v>0</v>
      </c>
      <c r="CF38" s="181" t="n">
        <f aca="false">SUM(CF39:CF41)</f>
        <v>0</v>
      </c>
      <c r="CG38" s="181" t="n">
        <f aca="false">SUM(CG39:CG41)</f>
        <v>0</v>
      </c>
      <c r="CH38" s="181" t="n">
        <f aca="false">SUM(CH39:CH41)</f>
        <v>0</v>
      </c>
      <c r="CI38" s="181" t="n">
        <f aca="false">SUM(CI39:CI41)</f>
        <v>0</v>
      </c>
      <c r="CJ38" s="181" t="n">
        <f aca="false">SUM(CJ39:CJ41)</f>
        <v>0</v>
      </c>
      <c r="CK38" s="181" t="n">
        <f aca="false">SUM(CK39:CK41)</f>
        <v>0</v>
      </c>
      <c r="CL38" s="181" t="n">
        <f aca="false">SUM(CL39:CL41)</f>
        <v>0</v>
      </c>
      <c r="CM38" s="181" t="n">
        <f aca="false">SUM(CM39:CM41)</f>
        <v>0</v>
      </c>
      <c r="CN38" s="181" t="n">
        <f aca="false">SUM(CN39:CN41)</f>
        <v>0</v>
      </c>
      <c r="CO38" s="181" t="n">
        <f aca="false">SUM(CO39:CO41)</f>
        <v>0</v>
      </c>
      <c r="CP38" s="181" t="n">
        <f aca="false">SUM(CP39:CP41)</f>
        <v>0</v>
      </c>
      <c r="CQ38" s="181" t="n">
        <f aca="false">SUM(CQ39:CQ41)</f>
        <v>0</v>
      </c>
      <c r="CR38" s="181" t="n">
        <f aca="false">SUM(CR39:CR41)</f>
        <v>0</v>
      </c>
      <c r="CS38" s="181" t="n">
        <f aca="false">SUM(CS39:CS41)</f>
        <v>0</v>
      </c>
      <c r="CT38" s="181" t="n">
        <f aca="false">SUM(CT39:CT41)</f>
        <v>0</v>
      </c>
      <c r="CU38" s="181" t="n">
        <f aca="false">SUM(CU39:CU41)</f>
        <v>0</v>
      </c>
      <c r="CV38" s="181" t="n">
        <f aca="false">SUM(CV39:CV41)</f>
        <v>0</v>
      </c>
      <c r="CW38" s="181" t="n">
        <f aca="false">SUM(CW39:CW41)</f>
        <v>0</v>
      </c>
      <c r="CX38" s="181" t="n">
        <f aca="false">SUM(CX39:CX41)</f>
        <v>0</v>
      </c>
      <c r="CY38" s="181" t="n">
        <f aca="false">SUM(CY39:CY41)</f>
        <v>0</v>
      </c>
      <c r="CZ38" s="181" t="n">
        <f aca="false">SUM(CZ39:CZ41)</f>
        <v>0</v>
      </c>
      <c r="DA38" s="181" t="n">
        <f aca="false">SUM(DA39:DA41)</f>
        <v>0</v>
      </c>
      <c r="DB38" s="181" t="n">
        <f aca="false">SUM(DB39:DB41)</f>
        <v>0</v>
      </c>
      <c r="DC38" s="181" t="n">
        <f aca="false">SUM(DC39:DC41)</f>
        <v>0</v>
      </c>
      <c r="DD38" s="181" t="n">
        <f aca="false">SUM(DD39:DD41)</f>
        <v>0</v>
      </c>
      <c r="DE38" s="181" t="n">
        <f aca="false">SUM(DE39:DE41)</f>
        <v>0</v>
      </c>
      <c r="DF38" s="181" t="n">
        <f aca="false">SUM(DF39:DF41)</f>
        <v>0</v>
      </c>
      <c r="DG38" s="181" t="n">
        <f aca="false">SUM(DG39:DG41)</f>
        <v>0</v>
      </c>
      <c r="DH38" s="181" t="n">
        <f aca="false">SUM(DH39:DH41)</f>
        <v>0</v>
      </c>
      <c r="DI38" s="181" t="n">
        <f aca="false">SUM(DI39:DI41)</f>
        <v>0</v>
      </c>
      <c r="DJ38" s="181" t="n">
        <f aca="false">SUM(DJ39:DJ41)</f>
        <v>0</v>
      </c>
      <c r="DK38" s="181" t="n">
        <f aca="false">SUM(DK39:DK41)</f>
        <v>0</v>
      </c>
      <c r="DL38" s="181" t="n">
        <f aca="false">SUM(DL39:DL41)</f>
        <v>0</v>
      </c>
      <c r="DM38" s="181" t="n">
        <f aca="false">SUM(DM39:DM41)</f>
        <v>0</v>
      </c>
      <c r="DN38" s="181" t="n">
        <f aca="false">SUM(DN39:DN41)</f>
        <v>0</v>
      </c>
      <c r="DO38" s="181" t="n">
        <f aca="false">SUM(DO39:DO41)</f>
        <v>0</v>
      </c>
      <c r="DP38" s="181" t="n">
        <f aca="false">SUM(DP39:DP41)</f>
        <v>0</v>
      </c>
      <c r="DQ38" s="181" t="n">
        <f aca="false">SUM(DQ39:DQ41)</f>
        <v>0</v>
      </c>
      <c r="DR38" s="181" t="n">
        <f aca="false">SUM(DR39:DR41)</f>
        <v>0</v>
      </c>
      <c r="DS38" s="181" t="n">
        <f aca="false">SUM(DS39:DS41)</f>
        <v>0</v>
      </c>
      <c r="DT38" s="181" t="n">
        <f aca="false">SUM(DT39:DT41)</f>
        <v>0</v>
      </c>
      <c r="DU38" s="181" t="n">
        <f aca="false">SUM(DU39:DU41)</f>
        <v>0</v>
      </c>
      <c r="DV38" s="175" t="n">
        <f aca="false">IF(BJ38 = 0, 0,BJ38/AY38*100)</f>
        <v>0</v>
      </c>
      <c r="DW38" s="138"/>
      <c r="EC38" s="191"/>
      <c r="ED38" s="190"/>
      <c r="EG38" s="191"/>
      <c r="EV38" s="195"/>
    </row>
    <row r="39" customFormat="false" ht="11.25" hidden="true" customHeight="false" outlineLevel="0" collapsed="false">
      <c r="C39" s="145"/>
      <c r="D39" s="18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71"/>
      <c r="AM39" s="185" t="s">
        <v>238</v>
      </c>
      <c r="AN39" s="186" t="s">
        <v>239</v>
      </c>
      <c r="AO39" s="187"/>
      <c r="AP39" s="187"/>
      <c r="AQ39" s="187"/>
      <c r="AR39" s="187"/>
      <c r="AS39" s="187"/>
      <c r="AT39" s="187"/>
      <c r="AU39" s="187"/>
      <c r="AV39" s="187"/>
      <c r="AW39" s="188" t="n">
        <f aca="false">SUMIF($ED$49:$ED$300,$ED39,AW$49:AW$300)</f>
        <v>0</v>
      </c>
      <c r="AX39" s="188" t="n">
        <f aca="false">SUMIF($ED$49:$ED$300,$ED39,AX$49:AX$300)</f>
        <v>0</v>
      </c>
      <c r="AY39" s="188" t="n">
        <f aca="false">SUMIF($ED$49:$ED$300,$ED39,AY$49:AY$300)</f>
        <v>0</v>
      </c>
      <c r="AZ39" s="188" t="n">
        <f aca="false">SUMIF($ED$49:$ED$300,$ED39,AZ$49:AZ$300)</f>
        <v>0</v>
      </c>
      <c r="BA39" s="188" t="n">
        <f aca="false">SUMIF($ED$49:$ED$300,$ED39,BA$49:BA$300)</f>
        <v>0</v>
      </c>
      <c r="BB39" s="188" t="n">
        <f aca="false">SUMIF($ED$49:$ED$300,$ED39,BB$49:BB$300)</f>
        <v>0</v>
      </c>
      <c r="BC39" s="188" t="n">
        <f aca="false">SUMIF($ED$49:$ED$300,$ED39,BC$49:BC$300)</f>
        <v>0</v>
      </c>
      <c r="BD39" s="188" t="n">
        <f aca="false">SUMIF($ED$49:$ED$300,$ED39,BD$49:BD$300)</f>
        <v>0</v>
      </c>
      <c r="BE39" s="188" t="n">
        <f aca="false">SUMIF($ED$49:$ED$300,$ED39,BE$49:BE$300)</f>
        <v>0</v>
      </c>
      <c r="BF39" s="188" t="n">
        <f aca="false">SUMIF($ED$49:$ED$300,$ED39,BF$49:BF$300)</f>
        <v>0</v>
      </c>
      <c r="BG39" s="188" t="n">
        <f aca="false">SUMIF($ED$49:$ED$300,$ED39,BG$49:BG$300)</f>
        <v>0</v>
      </c>
      <c r="BH39" s="188" t="n">
        <f aca="false">SUMIF($ED$49:$ED$300,$ED39,BH$49:BH$300)</f>
        <v>0</v>
      </c>
      <c r="BI39" s="188" t="n">
        <f aca="false">SUMIF($ED$49:$ED$300,$ED39,BI$49:BI$300)</f>
        <v>0</v>
      </c>
      <c r="BJ39" s="188" t="n">
        <f aca="false">SUMIF($ED$49:$ED$300,$ED39,BJ$49:BJ$300)</f>
        <v>0</v>
      </c>
      <c r="BK39" s="188" t="n">
        <f aca="false">SUMIF($ED$49:$ED$300,$ED39,BK$49:BK$300)</f>
        <v>0</v>
      </c>
      <c r="BL39" s="188" t="n">
        <f aca="false">SUMIF($ED$49:$ED$300,$ED39,BL$49:BL$300)</f>
        <v>0</v>
      </c>
      <c r="BM39" s="188" t="n">
        <f aca="false">SUMIF($ED$49:$ED$300,$ED39,BM$49:BM$300)</f>
        <v>0</v>
      </c>
      <c r="BN39" s="188" t="n">
        <f aca="false">SUMIF($ED$49:$ED$300,$ED39,BN$49:BN$300)</f>
        <v>0</v>
      </c>
      <c r="BO39" s="188" t="n">
        <f aca="false">SUMIF($ED$49:$ED$300,$ED39,BO$49:BO$300)</f>
        <v>0</v>
      </c>
      <c r="BP39" s="188" t="n">
        <f aca="false">SUMIF($ED$49:$ED$300,$ED39,BP$49:BP$300)</f>
        <v>0</v>
      </c>
      <c r="BQ39" s="188" t="n">
        <f aca="false">SUMIF($ED$49:$ED$300,$ED39,BQ$49:BQ$300)</f>
        <v>0</v>
      </c>
      <c r="BR39" s="188" t="n">
        <f aca="false">SUMIF($ED$49:$ED$300,$ED39,BR$49:BR$300)</f>
        <v>0</v>
      </c>
      <c r="BS39" s="188" t="n">
        <f aca="false">SUMIF($ED$49:$ED$300,$ED39,BS$49:BS$300)</f>
        <v>0</v>
      </c>
      <c r="BT39" s="188" t="n">
        <f aca="false">SUMIF($ED$49:$ED$300,$ED39,BT$49:BT$300)</f>
        <v>0</v>
      </c>
      <c r="BU39" s="188" t="n">
        <f aca="false">SUMIF($ED$49:$ED$300,$ED39,BU$49:BU$300)</f>
        <v>0</v>
      </c>
      <c r="BV39" s="188" t="n">
        <f aca="false">SUMIF($ED$49:$ED$300,$ED39,BV$49:BV$300)</f>
        <v>0</v>
      </c>
      <c r="BW39" s="188" t="n">
        <f aca="false">SUMIF($ED$49:$ED$300,$ED39,BW$49:BW$300)</f>
        <v>0</v>
      </c>
      <c r="BX39" s="188" t="n">
        <f aca="false">SUMIF($ED$49:$ED$300,$ED39,BX$49:BX$300)</f>
        <v>0</v>
      </c>
      <c r="BY39" s="188" t="n">
        <f aca="false">SUMIF($ED$49:$ED$300,$ED39,BY$49:BY$300)</f>
        <v>0</v>
      </c>
      <c r="BZ39" s="188" t="n">
        <f aca="false">SUMIF($ED$49:$ED$300,$ED39,BZ$49:BZ$300)</f>
        <v>0</v>
      </c>
      <c r="CA39" s="188" t="n">
        <f aca="false">SUMIF($ED$49:$ED$300,$ED39,CA$49:CA$300)</f>
        <v>0</v>
      </c>
      <c r="CB39" s="188" t="n">
        <f aca="false">SUMIF($ED$49:$ED$300,$ED39,CB$49:CB$300)</f>
        <v>0</v>
      </c>
      <c r="CC39" s="188" t="n">
        <f aca="false">SUMIF($ED$49:$ED$300,$ED39,CC$49:CC$300)</f>
        <v>0</v>
      </c>
      <c r="CD39" s="188" t="n">
        <f aca="false">SUMIF($ED$49:$ED$300,$ED39,CD$49:CD$300)</f>
        <v>0</v>
      </c>
      <c r="CE39" s="188" t="n">
        <f aca="false">SUMIF($ED$49:$ED$300,$ED39,CE$49:CE$300)</f>
        <v>0</v>
      </c>
      <c r="CF39" s="188" t="n">
        <f aca="false">SUMIF($ED$49:$ED$300,$ED39,CF$49:CF$300)</f>
        <v>0</v>
      </c>
      <c r="CG39" s="188" t="n">
        <f aca="false">SUMIF($ED$49:$ED$300,$ED39,CG$49:CG$300)</f>
        <v>0</v>
      </c>
      <c r="CH39" s="188" t="n">
        <f aca="false">SUMIF($ED$49:$ED$300,$ED39,CH$49:CH$300)</f>
        <v>0</v>
      </c>
      <c r="CI39" s="188" t="n">
        <f aca="false">SUMIF($ED$49:$ED$300,$ED39,CI$49:CI$300)</f>
        <v>0</v>
      </c>
      <c r="CJ39" s="188" t="n">
        <f aca="false">SUMIF($ED$49:$ED$300,$ED39,CJ$49:CJ$300)</f>
        <v>0</v>
      </c>
      <c r="CK39" s="188" t="n">
        <f aca="false">SUMIF($ED$49:$ED$300,$ED39,CK$49:CK$300)</f>
        <v>0</v>
      </c>
      <c r="CL39" s="188" t="n">
        <f aca="false">SUMIF($ED$49:$ED$300,$ED39,CL$49:CL$300)</f>
        <v>0</v>
      </c>
      <c r="CM39" s="188" t="n">
        <f aca="false">SUMIF($ED$49:$ED$300,$ED39,CM$49:CM$300)</f>
        <v>0</v>
      </c>
      <c r="CN39" s="188" t="n">
        <f aca="false">SUMIF($ED$49:$ED$300,$ED39,CN$49:CN$300)</f>
        <v>0</v>
      </c>
      <c r="CO39" s="188" t="n">
        <f aca="false">SUMIF($ED$49:$ED$300,$ED39,CO$49:CO$300)</f>
        <v>0</v>
      </c>
      <c r="CP39" s="188" t="n">
        <f aca="false">SUMIF($ED$49:$ED$300,$ED39,CP$49:CP$300)</f>
        <v>0</v>
      </c>
      <c r="CQ39" s="188" t="n">
        <f aca="false">SUMIF($ED$49:$ED$300,$ED39,CQ$49:CQ$300)</f>
        <v>0</v>
      </c>
      <c r="CR39" s="188" t="n">
        <f aca="false">SUMIF($ED$49:$ED$300,$ED39,CR$49:CR$300)</f>
        <v>0</v>
      </c>
      <c r="CS39" s="188" t="n">
        <f aca="false">SUMIF($ED$49:$ED$300,$ED39,CS$49:CS$300)</f>
        <v>0</v>
      </c>
      <c r="CT39" s="188" t="n">
        <f aca="false">SUMIF($ED$49:$ED$300,$ED39,CT$49:CT$300)</f>
        <v>0</v>
      </c>
      <c r="CU39" s="188" t="n">
        <f aca="false">SUMIF($ED$49:$ED$300,$ED39,CU$49:CU$300)</f>
        <v>0</v>
      </c>
      <c r="CV39" s="188" t="n">
        <f aca="false">SUMIF($ED$49:$ED$300,$ED39,CV$49:CV$300)</f>
        <v>0</v>
      </c>
      <c r="CW39" s="188" t="n">
        <f aca="false">SUMIF($ED$49:$ED$300,$ED39,CW$49:CW$300)</f>
        <v>0</v>
      </c>
      <c r="CX39" s="188" t="n">
        <f aca="false">SUMIF($ED$49:$ED$300,$ED39,CX$49:CX$300)</f>
        <v>0</v>
      </c>
      <c r="CY39" s="188" t="n">
        <f aca="false">SUMIF($ED$49:$ED$300,$ED39,CY$49:CY$300)</f>
        <v>0</v>
      </c>
      <c r="CZ39" s="188" t="n">
        <f aca="false">SUMIF($ED$49:$ED$300,$ED39,CZ$49:CZ$300)</f>
        <v>0</v>
      </c>
      <c r="DA39" s="188" t="n">
        <f aca="false">SUMIF($ED$49:$ED$300,$ED39,DA$49:DA$300)</f>
        <v>0</v>
      </c>
      <c r="DB39" s="188" t="n">
        <f aca="false">SUMIF($ED$49:$ED$300,$ED39,DB$49:DB$300)</f>
        <v>0</v>
      </c>
      <c r="DC39" s="188" t="n">
        <f aca="false">SUMIF($ED$49:$ED$300,$ED39,DC$49:DC$300)</f>
        <v>0</v>
      </c>
      <c r="DD39" s="188" t="n">
        <f aca="false">SUMIF($ED$49:$ED$300,$ED39,DD$49:DD$300)</f>
        <v>0</v>
      </c>
      <c r="DE39" s="188" t="n">
        <f aca="false">SUMIF($ED$49:$ED$300,$ED39,DE$49:DE$300)</f>
        <v>0</v>
      </c>
      <c r="DF39" s="188" t="n">
        <f aca="false">SUMIF($ED$49:$ED$300,$ED39,DF$49:DF$300)</f>
        <v>0</v>
      </c>
      <c r="DG39" s="188" t="n">
        <f aca="false">SUMIF($ED$49:$ED$300,$ED39,DG$49:DG$300)</f>
        <v>0</v>
      </c>
      <c r="DH39" s="188" t="n">
        <f aca="false">SUMIF($ED$49:$ED$300,$ED39,DH$49:DH$300)</f>
        <v>0</v>
      </c>
      <c r="DI39" s="188" t="n">
        <f aca="false">SUMIF($ED$49:$ED$300,$ED39,DI$49:DI$300)</f>
        <v>0</v>
      </c>
      <c r="DJ39" s="188" t="n">
        <f aca="false">SUMIF($ED$49:$ED$300,$ED39,DJ$49:DJ$300)</f>
        <v>0</v>
      </c>
      <c r="DK39" s="188" t="n">
        <f aca="false">SUMIF($ED$49:$ED$300,$ED39,DK$49:DK$300)</f>
        <v>0</v>
      </c>
      <c r="DL39" s="188" t="n">
        <f aca="false">SUMIF($ED$49:$ED$300,$ED39,DL$49:DL$300)</f>
        <v>0</v>
      </c>
      <c r="DM39" s="188" t="n">
        <f aca="false">SUMIF($ED$49:$ED$300,$ED39,DM$49:DM$300)</f>
        <v>0</v>
      </c>
      <c r="DN39" s="188" t="n">
        <f aca="false">SUMIF($ED$49:$ED$300,$ED39,DN$49:DN$300)</f>
        <v>0</v>
      </c>
      <c r="DO39" s="188" t="n">
        <f aca="false">SUMIF($ED$49:$ED$300,$ED39,DO$49:DO$300)</f>
        <v>0</v>
      </c>
      <c r="DP39" s="188" t="n">
        <f aca="false">SUMIF($ED$49:$ED$300,$ED39,DP$49:DP$300)</f>
        <v>0</v>
      </c>
      <c r="DQ39" s="188" t="n">
        <f aca="false">SUMIF($ED$49:$ED$300,$ED39,DQ$49:DQ$300)</f>
        <v>0</v>
      </c>
      <c r="DR39" s="188" t="n">
        <f aca="false">SUMIF($ED$49:$ED$300,$ED39,DR$49:DR$300)</f>
        <v>0</v>
      </c>
      <c r="DS39" s="188" t="n">
        <f aca="false">SUMIF($ED$49:$ED$300,$ED39,DS$49:DS$300)</f>
        <v>0</v>
      </c>
      <c r="DT39" s="188" t="n">
        <f aca="false">SUMIF($ED$49:$ED$300,$ED39,DT$49:DT$300)</f>
        <v>0</v>
      </c>
      <c r="DU39" s="188" t="n">
        <f aca="false">SUMIF($ED$49:$ED$300,$ED39,DU$49:DU$300)</f>
        <v>0</v>
      </c>
      <c r="DV39" s="189" t="n">
        <f aca="false">IF(BJ39 = 0, 0,BJ39/AY39*100)</f>
        <v>0</v>
      </c>
      <c r="DW39" s="138"/>
      <c r="EC39" s="191"/>
      <c r="ED39" s="190" t="str">
        <f aca="false">AN39&amp;"да"</f>
        <v>Федеральный бюджетда</v>
      </c>
      <c r="EG39" s="190" t="str">
        <f aca="false">AN39 &amp; "0"</f>
        <v>Федеральный бюджет0</v>
      </c>
      <c r="EV39" s="195"/>
    </row>
    <row r="40" customFormat="false" ht="11.25" hidden="true" customHeight="false" outlineLevel="0" collapsed="false">
      <c r="C40" s="145"/>
      <c r="D40" s="18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71"/>
      <c r="AM40" s="185" t="s">
        <v>240</v>
      </c>
      <c r="AN40" s="186" t="s">
        <v>241</v>
      </c>
      <c r="AO40" s="187"/>
      <c r="AP40" s="187"/>
      <c r="AQ40" s="187"/>
      <c r="AR40" s="187"/>
      <c r="AS40" s="187"/>
      <c r="AT40" s="187"/>
      <c r="AU40" s="187"/>
      <c r="AV40" s="187"/>
      <c r="AW40" s="188" t="n">
        <f aca="false">SUMIF($ED$49:$ED$300,$ED40,AW$49:AW$300)</f>
        <v>0</v>
      </c>
      <c r="AX40" s="188" t="n">
        <f aca="false">SUMIF($ED$49:$ED$300,$ED40,AX$49:AX$300)</f>
        <v>0</v>
      </c>
      <c r="AY40" s="188" t="n">
        <f aca="false">SUMIF($ED$49:$ED$300,$ED40,AY$49:AY$300)</f>
        <v>0</v>
      </c>
      <c r="AZ40" s="188" t="n">
        <f aca="false">SUMIF($ED$49:$ED$300,$ED40,AZ$49:AZ$300)</f>
        <v>0</v>
      </c>
      <c r="BA40" s="188" t="n">
        <f aca="false">SUMIF($ED$49:$ED$300,$ED40,BA$49:BA$300)</f>
        <v>0</v>
      </c>
      <c r="BB40" s="188" t="n">
        <f aca="false">SUMIF($ED$49:$ED$300,$ED40,BB$49:BB$300)</f>
        <v>0</v>
      </c>
      <c r="BC40" s="188" t="n">
        <f aca="false">SUMIF($ED$49:$ED$300,$ED40,BC$49:BC$300)</f>
        <v>0</v>
      </c>
      <c r="BD40" s="188" t="n">
        <f aca="false">SUMIF($ED$49:$ED$300,$ED40,BD$49:BD$300)</f>
        <v>0</v>
      </c>
      <c r="BE40" s="188" t="n">
        <f aca="false">SUMIF($ED$49:$ED$300,$ED40,BE$49:BE$300)</f>
        <v>0</v>
      </c>
      <c r="BF40" s="188" t="n">
        <f aca="false">SUMIF($ED$49:$ED$300,$ED40,BF$49:BF$300)</f>
        <v>0</v>
      </c>
      <c r="BG40" s="188" t="n">
        <f aca="false">SUMIF($ED$49:$ED$300,$ED40,BG$49:BG$300)</f>
        <v>0</v>
      </c>
      <c r="BH40" s="188" t="n">
        <f aca="false">SUMIF($ED$49:$ED$300,$ED40,BH$49:BH$300)</f>
        <v>0</v>
      </c>
      <c r="BI40" s="188" t="n">
        <f aca="false">SUMIF($ED$49:$ED$300,$ED40,BI$49:BI$300)</f>
        <v>0</v>
      </c>
      <c r="BJ40" s="188" t="n">
        <f aca="false">SUMIF($ED$49:$ED$300,$ED40,BJ$49:BJ$300)</f>
        <v>0</v>
      </c>
      <c r="BK40" s="188" t="n">
        <f aca="false">SUMIF($ED$49:$ED$300,$ED40,BK$49:BK$300)</f>
        <v>0</v>
      </c>
      <c r="BL40" s="188" t="n">
        <f aca="false">SUMIF($ED$49:$ED$300,$ED40,BL$49:BL$300)</f>
        <v>0</v>
      </c>
      <c r="BM40" s="188" t="n">
        <f aca="false">SUMIF($ED$49:$ED$300,$ED40,BM$49:BM$300)</f>
        <v>0</v>
      </c>
      <c r="BN40" s="188" t="n">
        <f aca="false">SUMIF($ED$49:$ED$300,$ED40,BN$49:BN$300)</f>
        <v>0</v>
      </c>
      <c r="BO40" s="188" t="n">
        <f aca="false">SUMIF($ED$49:$ED$300,$ED40,BO$49:BO$300)</f>
        <v>0</v>
      </c>
      <c r="BP40" s="188" t="n">
        <f aca="false">SUMIF($ED$49:$ED$300,$ED40,BP$49:BP$300)</f>
        <v>0</v>
      </c>
      <c r="BQ40" s="188" t="n">
        <f aca="false">SUMIF($ED$49:$ED$300,$ED40,BQ$49:BQ$300)</f>
        <v>0</v>
      </c>
      <c r="BR40" s="188" t="n">
        <f aca="false">SUMIF($ED$49:$ED$300,$ED40,BR$49:BR$300)</f>
        <v>0</v>
      </c>
      <c r="BS40" s="188" t="n">
        <f aca="false">SUMIF($ED$49:$ED$300,$ED40,BS$49:BS$300)</f>
        <v>0</v>
      </c>
      <c r="BT40" s="188" t="n">
        <f aca="false">SUMIF($ED$49:$ED$300,$ED40,BT$49:BT$300)</f>
        <v>0</v>
      </c>
      <c r="BU40" s="188" t="n">
        <f aca="false">SUMIF($ED$49:$ED$300,$ED40,BU$49:BU$300)</f>
        <v>0</v>
      </c>
      <c r="BV40" s="188" t="n">
        <f aca="false">SUMIF($ED$49:$ED$300,$ED40,BV$49:BV$300)</f>
        <v>0</v>
      </c>
      <c r="BW40" s="188" t="n">
        <f aca="false">SUMIF($ED$49:$ED$300,$ED40,BW$49:BW$300)</f>
        <v>0</v>
      </c>
      <c r="BX40" s="188" t="n">
        <f aca="false">SUMIF($ED$49:$ED$300,$ED40,BX$49:BX$300)</f>
        <v>0</v>
      </c>
      <c r="BY40" s="188" t="n">
        <f aca="false">SUMIF($ED$49:$ED$300,$ED40,BY$49:BY$300)</f>
        <v>0</v>
      </c>
      <c r="BZ40" s="188" t="n">
        <f aca="false">SUMIF($ED$49:$ED$300,$ED40,BZ$49:BZ$300)</f>
        <v>0</v>
      </c>
      <c r="CA40" s="188" t="n">
        <f aca="false">SUMIF($ED$49:$ED$300,$ED40,CA$49:CA$300)</f>
        <v>0</v>
      </c>
      <c r="CB40" s="188" t="n">
        <f aca="false">SUMIF($ED$49:$ED$300,$ED40,CB$49:CB$300)</f>
        <v>0</v>
      </c>
      <c r="CC40" s="188" t="n">
        <f aca="false">SUMIF($ED$49:$ED$300,$ED40,CC$49:CC$300)</f>
        <v>0</v>
      </c>
      <c r="CD40" s="188" t="n">
        <f aca="false">SUMIF($ED$49:$ED$300,$ED40,CD$49:CD$300)</f>
        <v>0</v>
      </c>
      <c r="CE40" s="188" t="n">
        <f aca="false">SUMIF($ED$49:$ED$300,$ED40,CE$49:CE$300)</f>
        <v>0</v>
      </c>
      <c r="CF40" s="188" t="n">
        <f aca="false">SUMIF($ED$49:$ED$300,$ED40,CF$49:CF$300)</f>
        <v>0</v>
      </c>
      <c r="CG40" s="188" t="n">
        <f aca="false">SUMIF($ED$49:$ED$300,$ED40,CG$49:CG$300)</f>
        <v>0</v>
      </c>
      <c r="CH40" s="188" t="n">
        <f aca="false">SUMIF($ED$49:$ED$300,$ED40,CH$49:CH$300)</f>
        <v>0</v>
      </c>
      <c r="CI40" s="188" t="n">
        <f aca="false">SUMIF($ED$49:$ED$300,$ED40,CI$49:CI$300)</f>
        <v>0</v>
      </c>
      <c r="CJ40" s="188" t="n">
        <f aca="false">SUMIF($ED$49:$ED$300,$ED40,CJ$49:CJ$300)</f>
        <v>0</v>
      </c>
      <c r="CK40" s="188" t="n">
        <f aca="false">SUMIF($ED$49:$ED$300,$ED40,CK$49:CK$300)</f>
        <v>0</v>
      </c>
      <c r="CL40" s="188" t="n">
        <f aca="false">SUMIF($ED$49:$ED$300,$ED40,CL$49:CL$300)</f>
        <v>0</v>
      </c>
      <c r="CM40" s="188" t="n">
        <f aca="false">SUMIF($ED$49:$ED$300,$ED40,CM$49:CM$300)</f>
        <v>0</v>
      </c>
      <c r="CN40" s="188" t="n">
        <f aca="false">SUMIF($ED$49:$ED$300,$ED40,CN$49:CN$300)</f>
        <v>0</v>
      </c>
      <c r="CO40" s="188" t="n">
        <f aca="false">SUMIF($ED$49:$ED$300,$ED40,CO$49:CO$300)</f>
        <v>0</v>
      </c>
      <c r="CP40" s="188" t="n">
        <f aca="false">SUMIF($ED$49:$ED$300,$ED40,CP$49:CP$300)</f>
        <v>0</v>
      </c>
      <c r="CQ40" s="188" t="n">
        <f aca="false">SUMIF($ED$49:$ED$300,$ED40,CQ$49:CQ$300)</f>
        <v>0</v>
      </c>
      <c r="CR40" s="188" t="n">
        <f aca="false">SUMIF($ED$49:$ED$300,$ED40,CR$49:CR$300)</f>
        <v>0</v>
      </c>
      <c r="CS40" s="188" t="n">
        <f aca="false">SUMIF($ED$49:$ED$300,$ED40,CS$49:CS$300)</f>
        <v>0</v>
      </c>
      <c r="CT40" s="188" t="n">
        <f aca="false">SUMIF($ED$49:$ED$300,$ED40,CT$49:CT$300)</f>
        <v>0</v>
      </c>
      <c r="CU40" s="188" t="n">
        <f aca="false">SUMIF($ED$49:$ED$300,$ED40,CU$49:CU$300)</f>
        <v>0</v>
      </c>
      <c r="CV40" s="188" t="n">
        <f aca="false">SUMIF($ED$49:$ED$300,$ED40,CV$49:CV$300)</f>
        <v>0</v>
      </c>
      <c r="CW40" s="188" t="n">
        <f aca="false">SUMIF($ED$49:$ED$300,$ED40,CW$49:CW$300)</f>
        <v>0</v>
      </c>
      <c r="CX40" s="188" t="n">
        <f aca="false">SUMIF($ED$49:$ED$300,$ED40,CX$49:CX$300)</f>
        <v>0</v>
      </c>
      <c r="CY40" s="188" t="n">
        <f aca="false">SUMIF($ED$49:$ED$300,$ED40,CY$49:CY$300)</f>
        <v>0</v>
      </c>
      <c r="CZ40" s="188" t="n">
        <f aca="false">SUMIF($ED$49:$ED$300,$ED40,CZ$49:CZ$300)</f>
        <v>0</v>
      </c>
      <c r="DA40" s="188" t="n">
        <f aca="false">SUMIF($ED$49:$ED$300,$ED40,DA$49:DA$300)</f>
        <v>0</v>
      </c>
      <c r="DB40" s="188" t="n">
        <f aca="false">SUMIF($ED$49:$ED$300,$ED40,DB$49:DB$300)</f>
        <v>0</v>
      </c>
      <c r="DC40" s="188" t="n">
        <f aca="false">SUMIF($ED$49:$ED$300,$ED40,DC$49:DC$300)</f>
        <v>0</v>
      </c>
      <c r="DD40" s="188" t="n">
        <f aca="false">SUMIF($ED$49:$ED$300,$ED40,DD$49:DD$300)</f>
        <v>0</v>
      </c>
      <c r="DE40" s="188" t="n">
        <f aca="false">SUMIF($ED$49:$ED$300,$ED40,DE$49:DE$300)</f>
        <v>0</v>
      </c>
      <c r="DF40" s="188" t="n">
        <f aca="false">SUMIF($ED$49:$ED$300,$ED40,DF$49:DF$300)</f>
        <v>0</v>
      </c>
      <c r="DG40" s="188" t="n">
        <f aca="false">SUMIF($ED$49:$ED$300,$ED40,DG$49:DG$300)</f>
        <v>0</v>
      </c>
      <c r="DH40" s="188" t="n">
        <f aca="false">SUMIF($ED$49:$ED$300,$ED40,DH$49:DH$300)</f>
        <v>0</v>
      </c>
      <c r="DI40" s="188" t="n">
        <f aca="false">SUMIF($ED$49:$ED$300,$ED40,DI$49:DI$300)</f>
        <v>0</v>
      </c>
      <c r="DJ40" s="188" t="n">
        <f aca="false">SUMIF($ED$49:$ED$300,$ED40,DJ$49:DJ$300)</f>
        <v>0</v>
      </c>
      <c r="DK40" s="188" t="n">
        <f aca="false">SUMIF($ED$49:$ED$300,$ED40,DK$49:DK$300)</f>
        <v>0</v>
      </c>
      <c r="DL40" s="188" t="n">
        <f aca="false">SUMIF($ED$49:$ED$300,$ED40,DL$49:DL$300)</f>
        <v>0</v>
      </c>
      <c r="DM40" s="188" t="n">
        <f aca="false">SUMIF($ED$49:$ED$300,$ED40,DM$49:DM$300)</f>
        <v>0</v>
      </c>
      <c r="DN40" s="188" t="n">
        <f aca="false">SUMIF($ED$49:$ED$300,$ED40,DN$49:DN$300)</f>
        <v>0</v>
      </c>
      <c r="DO40" s="188" t="n">
        <f aca="false">SUMIF($ED$49:$ED$300,$ED40,DO$49:DO$300)</f>
        <v>0</v>
      </c>
      <c r="DP40" s="188" t="n">
        <f aca="false">SUMIF($ED$49:$ED$300,$ED40,DP$49:DP$300)</f>
        <v>0</v>
      </c>
      <c r="DQ40" s="188" t="n">
        <f aca="false">SUMIF($ED$49:$ED$300,$ED40,DQ$49:DQ$300)</f>
        <v>0</v>
      </c>
      <c r="DR40" s="188" t="n">
        <f aca="false">SUMIF($ED$49:$ED$300,$ED40,DR$49:DR$300)</f>
        <v>0</v>
      </c>
      <c r="DS40" s="188" t="n">
        <f aca="false">SUMIF($ED$49:$ED$300,$ED40,DS$49:DS$300)</f>
        <v>0</v>
      </c>
      <c r="DT40" s="188" t="n">
        <f aca="false">SUMIF($ED$49:$ED$300,$ED40,DT$49:DT$300)</f>
        <v>0</v>
      </c>
      <c r="DU40" s="188" t="n">
        <f aca="false">SUMIF($ED$49:$ED$300,$ED40,DU$49:DU$300)</f>
        <v>0</v>
      </c>
      <c r="DV40" s="189" t="n">
        <f aca="false">IF(BJ40 = 0, 0,BJ40/AY40*100)</f>
        <v>0</v>
      </c>
      <c r="DW40" s="138"/>
      <c r="EC40" s="191"/>
      <c r="ED40" s="190" t="str">
        <f aca="false">AN40&amp;"да"</f>
        <v>Бюджет субъекта РФда</v>
      </c>
      <c r="EG40" s="190" t="str">
        <f aca="false">AN40 &amp; "0"</f>
        <v>Бюджет субъекта РФ0</v>
      </c>
      <c r="EV40" s="195"/>
    </row>
    <row r="41" customFormat="false" ht="11.25" hidden="true" customHeight="true" outlineLevel="0" collapsed="false">
      <c r="C41" s="145"/>
      <c r="D41" s="18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71"/>
      <c r="AM41" s="185" t="s">
        <v>242</v>
      </c>
      <c r="AN41" s="186" t="s">
        <v>243</v>
      </c>
      <c r="AO41" s="187"/>
      <c r="AP41" s="187"/>
      <c r="AQ41" s="187"/>
      <c r="AR41" s="187"/>
      <c r="AS41" s="187"/>
      <c r="AT41" s="187"/>
      <c r="AU41" s="187"/>
      <c r="AV41" s="187"/>
      <c r="AW41" s="188" t="n">
        <f aca="false">SUMIF($ED$49:$ED$300,$ED41,AW$49:AW$300)</f>
        <v>0</v>
      </c>
      <c r="AX41" s="188" t="n">
        <f aca="false">SUMIF($ED$49:$ED$300,$ED41,AX$49:AX$300)</f>
        <v>0</v>
      </c>
      <c r="AY41" s="188" t="n">
        <f aca="false">SUMIF($ED$49:$ED$300,$ED41,AY$49:AY$300)</f>
        <v>0</v>
      </c>
      <c r="AZ41" s="188" t="n">
        <f aca="false">SUMIF($ED$49:$ED$300,$ED41,AZ$49:AZ$300)</f>
        <v>0</v>
      </c>
      <c r="BA41" s="188" t="n">
        <f aca="false">SUMIF($ED$49:$ED$300,$ED41,BA$49:BA$300)</f>
        <v>0</v>
      </c>
      <c r="BB41" s="188" t="n">
        <f aca="false">SUMIF($ED$49:$ED$300,$ED41,BB$49:BB$300)</f>
        <v>0</v>
      </c>
      <c r="BC41" s="188" t="n">
        <f aca="false">SUMIF($ED$49:$ED$300,$ED41,BC$49:BC$300)</f>
        <v>0</v>
      </c>
      <c r="BD41" s="188" t="n">
        <f aca="false">SUMIF($ED$49:$ED$300,$ED41,BD$49:BD$300)</f>
        <v>0</v>
      </c>
      <c r="BE41" s="188" t="n">
        <f aca="false">SUMIF($ED$49:$ED$300,$ED41,BE$49:BE$300)</f>
        <v>0</v>
      </c>
      <c r="BF41" s="188" t="n">
        <f aca="false">SUMIF($ED$49:$ED$300,$ED41,BF$49:BF$300)</f>
        <v>0</v>
      </c>
      <c r="BG41" s="188" t="n">
        <f aca="false">SUMIF($ED$49:$ED$300,$ED41,BG$49:BG$300)</f>
        <v>0</v>
      </c>
      <c r="BH41" s="188" t="n">
        <f aca="false">SUMIF($ED$49:$ED$300,$ED41,BH$49:BH$300)</f>
        <v>0</v>
      </c>
      <c r="BI41" s="188" t="n">
        <f aca="false">SUMIF($ED$49:$ED$300,$ED41,BI$49:BI$300)</f>
        <v>0</v>
      </c>
      <c r="BJ41" s="188" t="n">
        <f aca="false">SUMIF($ED$49:$ED$300,$ED41,BJ$49:BJ$300)</f>
        <v>0</v>
      </c>
      <c r="BK41" s="188" t="n">
        <f aca="false">SUMIF($ED$49:$ED$300,$ED41,BK$49:BK$300)</f>
        <v>0</v>
      </c>
      <c r="BL41" s="188" t="n">
        <f aca="false">SUMIF($ED$49:$ED$300,$ED41,BL$49:BL$300)</f>
        <v>0</v>
      </c>
      <c r="BM41" s="188" t="n">
        <f aca="false">SUMIF($ED$49:$ED$300,$ED41,BM$49:BM$300)</f>
        <v>0</v>
      </c>
      <c r="BN41" s="188" t="n">
        <f aca="false">SUMIF($ED$49:$ED$300,$ED41,BN$49:BN$300)</f>
        <v>0</v>
      </c>
      <c r="BO41" s="188" t="n">
        <f aca="false">SUMIF($ED$49:$ED$300,$ED41,BO$49:BO$300)</f>
        <v>0</v>
      </c>
      <c r="BP41" s="188" t="n">
        <f aca="false">SUMIF($ED$49:$ED$300,$ED41,BP$49:BP$300)</f>
        <v>0</v>
      </c>
      <c r="BQ41" s="188" t="n">
        <f aca="false">SUMIF($ED$49:$ED$300,$ED41,BQ$49:BQ$300)</f>
        <v>0</v>
      </c>
      <c r="BR41" s="188" t="n">
        <f aca="false">SUMIF($ED$49:$ED$300,$ED41,BR$49:BR$300)</f>
        <v>0</v>
      </c>
      <c r="BS41" s="188" t="n">
        <f aca="false">SUMIF($ED$49:$ED$300,$ED41,BS$49:BS$300)</f>
        <v>0</v>
      </c>
      <c r="BT41" s="188" t="n">
        <f aca="false">SUMIF($ED$49:$ED$300,$ED41,BT$49:BT$300)</f>
        <v>0</v>
      </c>
      <c r="BU41" s="188" t="n">
        <f aca="false">SUMIF($ED$49:$ED$300,$ED41,BU$49:BU$300)</f>
        <v>0</v>
      </c>
      <c r="BV41" s="188" t="n">
        <f aca="false">SUMIF($ED$49:$ED$300,$ED41,BV$49:BV$300)</f>
        <v>0</v>
      </c>
      <c r="BW41" s="188" t="n">
        <f aca="false">SUMIF($ED$49:$ED$300,$ED41,BW$49:BW$300)</f>
        <v>0</v>
      </c>
      <c r="BX41" s="188" t="n">
        <f aca="false">SUMIF($ED$49:$ED$300,$ED41,BX$49:BX$300)</f>
        <v>0</v>
      </c>
      <c r="BY41" s="188" t="n">
        <f aca="false">SUMIF($ED$49:$ED$300,$ED41,BY$49:BY$300)</f>
        <v>0</v>
      </c>
      <c r="BZ41" s="188" t="n">
        <f aca="false">SUMIF($ED$49:$ED$300,$ED41,BZ$49:BZ$300)</f>
        <v>0</v>
      </c>
      <c r="CA41" s="188" t="n">
        <f aca="false">SUMIF($ED$49:$ED$300,$ED41,CA$49:CA$300)</f>
        <v>0</v>
      </c>
      <c r="CB41" s="188" t="n">
        <f aca="false">SUMIF($ED$49:$ED$300,$ED41,CB$49:CB$300)</f>
        <v>0</v>
      </c>
      <c r="CC41" s="188" t="n">
        <f aca="false">SUMIF($ED$49:$ED$300,$ED41,CC$49:CC$300)</f>
        <v>0</v>
      </c>
      <c r="CD41" s="188" t="n">
        <f aca="false">SUMIF($ED$49:$ED$300,$ED41,CD$49:CD$300)</f>
        <v>0</v>
      </c>
      <c r="CE41" s="188" t="n">
        <f aca="false">SUMIF($ED$49:$ED$300,$ED41,CE$49:CE$300)</f>
        <v>0</v>
      </c>
      <c r="CF41" s="188" t="n">
        <f aca="false">SUMIF($ED$49:$ED$300,$ED41,CF$49:CF$300)</f>
        <v>0</v>
      </c>
      <c r="CG41" s="188" t="n">
        <f aca="false">SUMIF($ED$49:$ED$300,$ED41,CG$49:CG$300)</f>
        <v>0</v>
      </c>
      <c r="CH41" s="188" t="n">
        <f aca="false">SUMIF($ED$49:$ED$300,$ED41,CH$49:CH$300)</f>
        <v>0</v>
      </c>
      <c r="CI41" s="188" t="n">
        <f aca="false">SUMIF($ED$49:$ED$300,$ED41,CI$49:CI$300)</f>
        <v>0</v>
      </c>
      <c r="CJ41" s="188" t="n">
        <f aca="false">SUMIF($ED$49:$ED$300,$ED41,CJ$49:CJ$300)</f>
        <v>0</v>
      </c>
      <c r="CK41" s="188" t="n">
        <f aca="false">SUMIF($ED$49:$ED$300,$ED41,CK$49:CK$300)</f>
        <v>0</v>
      </c>
      <c r="CL41" s="188" t="n">
        <f aca="false">SUMIF($ED$49:$ED$300,$ED41,CL$49:CL$300)</f>
        <v>0</v>
      </c>
      <c r="CM41" s="188" t="n">
        <f aca="false">SUMIF($ED$49:$ED$300,$ED41,CM$49:CM$300)</f>
        <v>0</v>
      </c>
      <c r="CN41" s="188" t="n">
        <f aca="false">SUMIF($ED$49:$ED$300,$ED41,CN$49:CN$300)</f>
        <v>0</v>
      </c>
      <c r="CO41" s="188" t="n">
        <f aca="false">SUMIF($ED$49:$ED$300,$ED41,CO$49:CO$300)</f>
        <v>0</v>
      </c>
      <c r="CP41" s="188" t="n">
        <f aca="false">SUMIF($ED$49:$ED$300,$ED41,CP$49:CP$300)</f>
        <v>0</v>
      </c>
      <c r="CQ41" s="188" t="n">
        <f aca="false">SUMIF($ED$49:$ED$300,$ED41,CQ$49:CQ$300)</f>
        <v>0</v>
      </c>
      <c r="CR41" s="188" t="n">
        <f aca="false">SUMIF($ED$49:$ED$300,$ED41,CR$49:CR$300)</f>
        <v>0</v>
      </c>
      <c r="CS41" s="188" t="n">
        <f aca="false">SUMIF($ED$49:$ED$300,$ED41,CS$49:CS$300)</f>
        <v>0</v>
      </c>
      <c r="CT41" s="188" t="n">
        <f aca="false">SUMIF($ED$49:$ED$300,$ED41,CT$49:CT$300)</f>
        <v>0</v>
      </c>
      <c r="CU41" s="188" t="n">
        <f aca="false">SUMIF($ED$49:$ED$300,$ED41,CU$49:CU$300)</f>
        <v>0</v>
      </c>
      <c r="CV41" s="188" t="n">
        <f aca="false">SUMIF($ED$49:$ED$300,$ED41,CV$49:CV$300)</f>
        <v>0</v>
      </c>
      <c r="CW41" s="188" t="n">
        <f aca="false">SUMIF($ED$49:$ED$300,$ED41,CW$49:CW$300)</f>
        <v>0</v>
      </c>
      <c r="CX41" s="188" t="n">
        <f aca="false">SUMIF($ED$49:$ED$300,$ED41,CX$49:CX$300)</f>
        <v>0</v>
      </c>
      <c r="CY41" s="188" t="n">
        <f aca="false">SUMIF($ED$49:$ED$300,$ED41,CY$49:CY$300)</f>
        <v>0</v>
      </c>
      <c r="CZ41" s="188" t="n">
        <f aca="false">SUMIF($ED$49:$ED$300,$ED41,CZ$49:CZ$300)</f>
        <v>0</v>
      </c>
      <c r="DA41" s="188" t="n">
        <f aca="false">SUMIF($ED$49:$ED$300,$ED41,DA$49:DA$300)</f>
        <v>0</v>
      </c>
      <c r="DB41" s="188" t="n">
        <f aca="false">SUMIF($ED$49:$ED$300,$ED41,DB$49:DB$300)</f>
        <v>0</v>
      </c>
      <c r="DC41" s="188" t="n">
        <f aca="false">SUMIF($ED$49:$ED$300,$ED41,DC$49:DC$300)</f>
        <v>0</v>
      </c>
      <c r="DD41" s="188" t="n">
        <f aca="false">SUMIF($ED$49:$ED$300,$ED41,DD$49:DD$300)</f>
        <v>0</v>
      </c>
      <c r="DE41" s="188" t="n">
        <f aca="false">SUMIF($ED$49:$ED$300,$ED41,DE$49:DE$300)</f>
        <v>0</v>
      </c>
      <c r="DF41" s="188" t="n">
        <f aca="false">SUMIF($ED$49:$ED$300,$ED41,DF$49:DF$300)</f>
        <v>0</v>
      </c>
      <c r="DG41" s="188" t="n">
        <f aca="false">SUMIF($ED$49:$ED$300,$ED41,DG$49:DG$300)</f>
        <v>0</v>
      </c>
      <c r="DH41" s="188" t="n">
        <f aca="false">SUMIF($ED$49:$ED$300,$ED41,DH$49:DH$300)</f>
        <v>0</v>
      </c>
      <c r="DI41" s="188" t="n">
        <f aca="false">SUMIF($ED$49:$ED$300,$ED41,DI$49:DI$300)</f>
        <v>0</v>
      </c>
      <c r="DJ41" s="188" t="n">
        <f aca="false">SUMIF($ED$49:$ED$300,$ED41,DJ$49:DJ$300)</f>
        <v>0</v>
      </c>
      <c r="DK41" s="188" t="n">
        <f aca="false">SUMIF($ED$49:$ED$300,$ED41,DK$49:DK$300)</f>
        <v>0</v>
      </c>
      <c r="DL41" s="188" t="n">
        <f aca="false">SUMIF($ED$49:$ED$300,$ED41,DL$49:DL$300)</f>
        <v>0</v>
      </c>
      <c r="DM41" s="188" t="n">
        <f aca="false">SUMIF($ED$49:$ED$300,$ED41,DM$49:DM$300)</f>
        <v>0</v>
      </c>
      <c r="DN41" s="188" t="n">
        <f aca="false">SUMIF($ED$49:$ED$300,$ED41,DN$49:DN$300)</f>
        <v>0</v>
      </c>
      <c r="DO41" s="188" t="n">
        <f aca="false">SUMIF($ED$49:$ED$300,$ED41,DO$49:DO$300)</f>
        <v>0</v>
      </c>
      <c r="DP41" s="188" t="n">
        <f aca="false">SUMIF($ED$49:$ED$300,$ED41,DP$49:DP$300)</f>
        <v>0</v>
      </c>
      <c r="DQ41" s="188" t="n">
        <f aca="false">SUMIF($ED$49:$ED$300,$ED41,DQ$49:DQ$300)</f>
        <v>0</v>
      </c>
      <c r="DR41" s="188" t="n">
        <f aca="false">SUMIF($ED$49:$ED$300,$ED41,DR$49:DR$300)</f>
        <v>0</v>
      </c>
      <c r="DS41" s="188" t="n">
        <f aca="false">SUMIF($ED$49:$ED$300,$ED41,DS$49:DS$300)</f>
        <v>0</v>
      </c>
      <c r="DT41" s="188" t="n">
        <f aca="false">SUMIF($ED$49:$ED$300,$ED41,DT$49:DT$300)</f>
        <v>0</v>
      </c>
      <c r="DU41" s="188" t="n">
        <f aca="false">SUMIF($ED$49:$ED$300,$ED41,DU$49:DU$300)</f>
        <v>0</v>
      </c>
      <c r="DV41" s="189" t="n">
        <f aca="false">IF(BJ41 = 0, 0,BJ41/AY41*100)</f>
        <v>0</v>
      </c>
      <c r="DW41" s="138"/>
      <c r="EC41" s="191"/>
      <c r="ED41" s="190" t="str">
        <f aca="false">AN41&amp;"да"</f>
        <v>Бюджет муниципального образованияда</v>
      </c>
      <c r="EG41" s="190" t="str">
        <f aca="false">AN41 &amp; "0"</f>
        <v>Бюджет муниципального образования0</v>
      </c>
      <c r="EV41" s="195"/>
    </row>
    <row r="42" customFormat="false" ht="11.25" hidden="true" customHeight="true" outlineLevel="0" collapsed="false">
      <c r="C42" s="145"/>
      <c r="D42" s="179"/>
      <c r="E42" s="143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3"/>
      <c r="AM42" s="180" t="s">
        <v>244</v>
      </c>
      <c r="AN42" s="173" t="s">
        <v>245</v>
      </c>
      <c r="AO42" s="172"/>
      <c r="AP42" s="172"/>
      <c r="AQ42" s="172"/>
      <c r="AR42" s="172"/>
      <c r="AS42" s="172"/>
      <c r="AT42" s="172"/>
      <c r="AU42" s="172"/>
      <c r="AV42" s="172"/>
      <c r="AW42" s="181" t="n">
        <f aca="false">SUM(AW43:AW44)</f>
        <v>0</v>
      </c>
      <c r="AX42" s="181" t="n">
        <f aca="false">SUM(AX43:AX44)</f>
        <v>0</v>
      </c>
      <c r="AY42" s="181" t="n">
        <f aca="false">SUM(AY43:AY44)</f>
        <v>0</v>
      </c>
      <c r="AZ42" s="181" t="n">
        <f aca="false">SUM(AZ43:AZ44)</f>
        <v>0</v>
      </c>
      <c r="BA42" s="181" t="n">
        <f aca="false">SUM(BA43:BA44)</f>
        <v>0</v>
      </c>
      <c r="BB42" s="181" t="n">
        <f aca="false">SUM(BB43:BB44)</f>
        <v>0</v>
      </c>
      <c r="BC42" s="181" t="n">
        <f aca="false">SUM(BC43:BC44)</f>
        <v>0</v>
      </c>
      <c r="BD42" s="181" t="n">
        <f aca="false">SUM(BD43:BD44)</f>
        <v>0</v>
      </c>
      <c r="BE42" s="181" t="n">
        <f aca="false">SUM(BE43:BE44)</f>
        <v>0</v>
      </c>
      <c r="BF42" s="181" t="n">
        <f aca="false">SUM(BF43:BF44)</f>
        <v>0</v>
      </c>
      <c r="BG42" s="181" t="n">
        <f aca="false">SUM(BG43:BG44)</f>
        <v>0</v>
      </c>
      <c r="BH42" s="181" t="n">
        <f aca="false">SUM(BH43:BH44)</f>
        <v>0</v>
      </c>
      <c r="BI42" s="181" t="n">
        <f aca="false">SUM(BI43:BI44)</f>
        <v>0</v>
      </c>
      <c r="BJ42" s="181" t="n">
        <f aca="false">SUM(BJ43:BJ44)</f>
        <v>0</v>
      </c>
      <c r="BK42" s="181" t="n">
        <f aca="false">SUM(BK43:BK44)</f>
        <v>0</v>
      </c>
      <c r="BL42" s="181" t="n">
        <f aca="false">SUM(BL43:BL44)</f>
        <v>0</v>
      </c>
      <c r="BM42" s="181" t="n">
        <f aca="false">SUM(BM43:BM44)</f>
        <v>0</v>
      </c>
      <c r="BN42" s="181" t="n">
        <f aca="false">SUM(BN43:BN44)</f>
        <v>0</v>
      </c>
      <c r="BO42" s="181" t="n">
        <f aca="false">SUM(BO43:BO44)</f>
        <v>0</v>
      </c>
      <c r="BP42" s="181" t="n">
        <f aca="false">SUM(BP43:BP44)</f>
        <v>0</v>
      </c>
      <c r="BQ42" s="181" t="n">
        <f aca="false">SUM(BQ43:BQ44)</f>
        <v>0</v>
      </c>
      <c r="BR42" s="181" t="n">
        <f aca="false">SUM(BR43:BR44)</f>
        <v>0</v>
      </c>
      <c r="BS42" s="181" t="n">
        <f aca="false">SUM(BS43:BS44)</f>
        <v>0</v>
      </c>
      <c r="BT42" s="181" t="n">
        <f aca="false">SUM(BT43:BT44)</f>
        <v>0</v>
      </c>
      <c r="BU42" s="181" t="n">
        <f aca="false">SUM(BU43:BU44)</f>
        <v>0</v>
      </c>
      <c r="BV42" s="181" t="n">
        <f aca="false">SUM(BV43:BV44)</f>
        <v>0</v>
      </c>
      <c r="BW42" s="181" t="n">
        <f aca="false">SUM(BW43:BW44)</f>
        <v>0</v>
      </c>
      <c r="BX42" s="181" t="n">
        <f aca="false">SUM(BX43:BX44)</f>
        <v>0</v>
      </c>
      <c r="BY42" s="181" t="n">
        <f aca="false">SUM(BY43:BY44)</f>
        <v>0</v>
      </c>
      <c r="BZ42" s="181" t="n">
        <f aca="false">SUM(BZ43:BZ44)</f>
        <v>0</v>
      </c>
      <c r="CA42" s="181" t="n">
        <f aca="false">SUM(CA43:CA44)</f>
        <v>0</v>
      </c>
      <c r="CB42" s="181" t="n">
        <f aca="false">SUM(CB43:CB44)</f>
        <v>0</v>
      </c>
      <c r="CC42" s="181" t="n">
        <f aca="false">SUM(CC43:CC44)</f>
        <v>0</v>
      </c>
      <c r="CD42" s="181" t="n">
        <f aca="false">SUM(CD43:CD44)</f>
        <v>0</v>
      </c>
      <c r="CE42" s="181" t="n">
        <f aca="false">SUM(CE43:CE44)</f>
        <v>0</v>
      </c>
      <c r="CF42" s="181" t="n">
        <f aca="false">SUM(CF43:CF44)</f>
        <v>0</v>
      </c>
      <c r="CG42" s="181" t="n">
        <f aca="false">SUM(CG43:CG44)</f>
        <v>0</v>
      </c>
      <c r="CH42" s="181" t="n">
        <f aca="false">SUM(CH43:CH44)</f>
        <v>0</v>
      </c>
      <c r="CI42" s="181" t="n">
        <f aca="false">SUM(CI43:CI44)</f>
        <v>0</v>
      </c>
      <c r="CJ42" s="181" t="n">
        <f aca="false">SUM(CJ43:CJ44)</f>
        <v>0</v>
      </c>
      <c r="CK42" s="181" t="n">
        <f aca="false">SUM(CK43:CK44)</f>
        <v>0</v>
      </c>
      <c r="CL42" s="181" t="n">
        <f aca="false">SUM(CL43:CL44)</f>
        <v>0</v>
      </c>
      <c r="CM42" s="181" t="n">
        <f aca="false">SUM(CM43:CM44)</f>
        <v>0</v>
      </c>
      <c r="CN42" s="181" t="n">
        <f aca="false">SUM(CN43:CN44)</f>
        <v>0</v>
      </c>
      <c r="CO42" s="181" t="n">
        <f aca="false">SUM(CO43:CO44)</f>
        <v>0</v>
      </c>
      <c r="CP42" s="181" t="n">
        <f aca="false">SUM(CP43:CP44)</f>
        <v>0</v>
      </c>
      <c r="CQ42" s="181" t="n">
        <f aca="false">SUM(CQ43:CQ44)</f>
        <v>0</v>
      </c>
      <c r="CR42" s="181" t="n">
        <f aca="false">SUM(CR43:CR44)</f>
        <v>0</v>
      </c>
      <c r="CS42" s="181" t="n">
        <f aca="false">SUM(CS43:CS44)</f>
        <v>0</v>
      </c>
      <c r="CT42" s="181" t="n">
        <f aca="false">SUM(CT43:CT44)</f>
        <v>0</v>
      </c>
      <c r="CU42" s="181" t="n">
        <f aca="false">SUM(CU43:CU44)</f>
        <v>0</v>
      </c>
      <c r="CV42" s="181" t="n">
        <f aca="false">SUM(CV43:CV44)</f>
        <v>0</v>
      </c>
      <c r="CW42" s="181" t="n">
        <f aca="false">SUM(CW43:CW44)</f>
        <v>0</v>
      </c>
      <c r="CX42" s="181" t="n">
        <f aca="false">SUM(CX43:CX44)</f>
        <v>0</v>
      </c>
      <c r="CY42" s="181" t="n">
        <f aca="false">SUM(CY43:CY44)</f>
        <v>0</v>
      </c>
      <c r="CZ42" s="181" t="n">
        <f aca="false">SUM(CZ43:CZ44)</f>
        <v>0</v>
      </c>
      <c r="DA42" s="181" t="n">
        <f aca="false">SUM(DA43:DA44)</f>
        <v>0</v>
      </c>
      <c r="DB42" s="181" t="n">
        <f aca="false">SUM(DB43:DB44)</f>
        <v>0</v>
      </c>
      <c r="DC42" s="181" t="n">
        <f aca="false">SUM(DC43:DC44)</f>
        <v>0</v>
      </c>
      <c r="DD42" s="181" t="n">
        <f aca="false">SUM(DD43:DD44)</f>
        <v>0</v>
      </c>
      <c r="DE42" s="181" t="n">
        <f aca="false">SUM(DE43:DE44)</f>
        <v>0</v>
      </c>
      <c r="DF42" s="181" t="n">
        <f aca="false">SUM(DF43:DF44)</f>
        <v>0</v>
      </c>
      <c r="DG42" s="181" t="n">
        <f aca="false">SUM(DG43:DG44)</f>
        <v>0</v>
      </c>
      <c r="DH42" s="181" t="n">
        <f aca="false">SUM(DH43:DH44)</f>
        <v>0</v>
      </c>
      <c r="DI42" s="181" t="n">
        <f aca="false">SUM(DI43:DI44)</f>
        <v>0</v>
      </c>
      <c r="DJ42" s="181" t="n">
        <f aca="false">SUM(DJ43:DJ44)</f>
        <v>0</v>
      </c>
      <c r="DK42" s="181" t="n">
        <f aca="false">SUM(DK43:DK44)</f>
        <v>0</v>
      </c>
      <c r="DL42" s="181" t="n">
        <f aca="false">SUM(DL43:DL44)</f>
        <v>0</v>
      </c>
      <c r="DM42" s="181" t="n">
        <f aca="false">SUM(DM43:DM44)</f>
        <v>0</v>
      </c>
      <c r="DN42" s="181" t="n">
        <f aca="false">SUM(DN43:DN44)</f>
        <v>0</v>
      </c>
      <c r="DO42" s="181" t="n">
        <f aca="false">SUM(DO43:DO44)</f>
        <v>0</v>
      </c>
      <c r="DP42" s="181" t="n">
        <f aca="false">SUM(DP43:DP44)</f>
        <v>0</v>
      </c>
      <c r="DQ42" s="181" t="n">
        <f aca="false">SUM(DQ43:DQ44)</f>
        <v>0</v>
      </c>
      <c r="DR42" s="181" t="n">
        <f aca="false">SUM(DR43:DR44)</f>
        <v>0</v>
      </c>
      <c r="DS42" s="181" t="n">
        <f aca="false">SUM(DS43:DS44)</f>
        <v>0</v>
      </c>
      <c r="DT42" s="181" t="n">
        <f aca="false">SUM(DT43:DT44)</f>
        <v>0</v>
      </c>
      <c r="DU42" s="181" t="n">
        <f aca="false">SUM(DU43:DU44)</f>
        <v>0</v>
      </c>
      <c r="DV42" s="175" t="n">
        <f aca="false">IF(BJ42 = 0, 0,BJ42/AY42*100)</f>
        <v>0</v>
      </c>
      <c r="DW42" s="138"/>
      <c r="EC42" s="191"/>
      <c r="ED42" s="190"/>
      <c r="EG42" s="191"/>
      <c r="EV42" s="195"/>
    </row>
    <row r="43" customFormat="false" ht="11.25" hidden="true" customHeight="false" outlineLevel="0" collapsed="false">
      <c r="C43" s="145"/>
      <c r="D43" s="18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71"/>
      <c r="AM43" s="185" t="s">
        <v>246</v>
      </c>
      <c r="AN43" s="186" t="s">
        <v>247</v>
      </c>
      <c r="AO43" s="187"/>
      <c r="AP43" s="187"/>
      <c r="AQ43" s="187"/>
      <c r="AR43" s="187"/>
      <c r="AS43" s="187"/>
      <c r="AT43" s="187"/>
      <c r="AU43" s="187"/>
      <c r="AV43" s="187"/>
      <c r="AW43" s="188" t="n">
        <f aca="false">SUMIF($ED$49:$ED$300,$ED43,AW$49:AW$300)</f>
        <v>0</v>
      </c>
      <c r="AX43" s="188" t="n">
        <f aca="false">SUMIF($ED$49:$ED$300,$ED43,AX$49:AX$300)</f>
        <v>0</v>
      </c>
      <c r="AY43" s="188" t="n">
        <f aca="false">SUMIF($ED$49:$ED$300,$ED43,AY$49:AY$300)</f>
        <v>0</v>
      </c>
      <c r="AZ43" s="188" t="n">
        <f aca="false">SUMIF($ED$49:$ED$300,$ED43,AZ$49:AZ$300)</f>
        <v>0</v>
      </c>
      <c r="BA43" s="188" t="n">
        <f aca="false">SUMIF($ED$49:$ED$300,$ED43,BA$49:BA$300)</f>
        <v>0</v>
      </c>
      <c r="BB43" s="188" t="n">
        <f aca="false">SUMIF($ED$49:$ED$300,$ED43,BB$49:BB$300)</f>
        <v>0</v>
      </c>
      <c r="BC43" s="188" t="n">
        <f aca="false">SUMIF($ED$49:$ED$300,$ED43,BC$49:BC$300)</f>
        <v>0</v>
      </c>
      <c r="BD43" s="188" t="n">
        <f aca="false">SUMIF($ED$49:$ED$300,$ED43,BD$49:BD$300)</f>
        <v>0</v>
      </c>
      <c r="BE43" s="188" t="n">
        <f aca="false">SUMIF($ED$49:$ED$300,$ED43,BE$49:BE$300)</f>
        <v>0</v>
      </c>
      <c r="BF43" s="188" t="n">
        <f aca="false">SUMIF($ED$49:$ED$300,$ED43,BF$49:BF$300)</f>
        <v>0</v>
      </c>
      <c r="BG43" s="188" t="n">
        <f aca="false">SUMIF($ED$49:$ED$300,$ED43,BG$49:BG$300)</f>
        <v>0</v>
      </c>
      <c r="BH43" s="188" t="n">
        <f aca="false">SUMIF($ED$49:$ED$300,$ED43,BH$49:BH$300)</f>
        <v>0</v>
      </c>
      <c r="BI43" s="188" t="n">
        <f aca="false">SUMIF($ED$49:$ED$300,$ED43,BI$49:BI$300)</f>
        <v>0</v>
      </c>
      <c r="BJ43" s="188" t="n">
        <f aca="false">SUMIF($ED$49:$ED$300,$ED43,BJ$49:BJ$300)</f>
        <v>0</v>
      </c>
      <c r="BK43" s="188" t="n">
        <f aca="false">SUMIF($ED$49:$ED$300,$ED43,BK$49:BK$300)</f>
        <v>0</v>
      </c>
      <c r="BL43" s="188" t="n">
        <f aca="false">SUMIF($ED$49:$ED$300,$ED43,BL$49:BL$300)</f>
        <v>0</v>
      </c>
      <c r="BM43" s="188" t="n">
        <f aca="false">SUMIF($ED$49:$ED$300,$ED43,BM$49:BM$300)</f>
        <v>0</v>
      </c>
      <c r="BN43" s="188" t="n">
        <f aca="false">SUMIF($ED$49:$ED$300,$ED43,BN$49:BN$300)</f>
        <v>0</v>
      </c>
      <c r="BO43" s="188" t="n">
        <f aca="false">SUMIF($ED$49:$ED$300,$ED43,BO$49:BO$300)</f>
        <v>0</v>
      </c>
      <c r="BP43" s="188" t="n">
        <f aca="false">SUMIF($ED$49:$ED$300,$ED43,BP$49:BP$300)</f>
        <v>0</v>
      </c>
      <c r="BQ43" s="188" t="n">
        <f aca="false">SUMIF($ED$49:$ED$300,$ED43,BQ$49:BQ$300)</f>
        <v>0</v>
      </c>
      <c r="BR43" s="188" t="n">
        <f aca="false">SUMIF($ED$49:$ED$300,$ED43,BR$49:BR$300)</f>
        <v>0</v>
      </c>
      <c r="BS43" s="188" t="n">
        <f aca="false">SUMIF($ED$49:$ED$300,$ED43,BS$49:BS$300)</f>
        <v>0</v>
      </c>
      <c r="BT43" s="188" t="n">
        <f aca="false">SUMIF($ED$49:$ED$300,$ED43,BT$49:BT$300)</f>
        <v>0</v>
      </c>
      <c r="BU43" s="188" t="n">
        <f aca="false">SUMIF($ED$49:$ED$300,$ED43,BU$49:BU$300)</f>
        <v>0</v>
      </c>
      <c r="BV43" s="188" t="n">
        <f aca="false">SUMIF($ED$49:$ED$300,$ED43,BV$49:BV$300)</f>
        <v>0</v>
      </c>
      <c r="BW43" s="188" t="n">
        <f aca="false">SUMIF($ED$49:$ED$300,$ED43,BW$49:BW$300)</f>
        <v>0</v>
      </c>
      <c r="BX43" s="188" t="n">
        <f aca="false">SUMIF($ED$49:$ED$300,$ED43,BX$49:BX$300)</f>
        <v>0</v>
      </c>
      <c r="BY43" s="188" t="n">
        <f aca="false">SUMIF($ED$49:$ED$300,$ED43,BY$49:BY$300)</f>
        <v>0</v>
      </c>
      <c r="BZ43" s="188" t="n">
        <f aca="false">SUMIF($ED$49:$ED$300,$ED43,BZ$49:BZ$300)</f>
        <v>0</v>
      </c>
      <c r="CA43" s="188" t="n">
        <f aca="false">SUMIF($ED$49:$ED$300,$ED43,CA$49:CA$300)</f>
        <v>0</v>
      </c>
      <c r="CB43" s="188" t="n">
        <f aca="false">SUMIF($ED$49:$ED$300,$ED43,CB$49:CB$300)</f>
        <v>0</v>
      </c>
      <c r="CC43" s="188" t="n">
        <f aca="false">SUMIF($ED$49:$ED$300,$ED43,CC$49:CC$300)</f>
        <v>0</v>
      </c>
      <c r="CD43" s="188" t="n">
        <f aca="false">SUMIF($ED$49:$ED$300,$ED43,CD$49:CD$300)</f>
        <v>0</v>
      </c>
      <c r="CE43" s="188" t="n">
        <f aca="false">SUMIF($ED$49:$ED$300,$ED43,CE$49:CE$300)</f>
        <v>0</v>
      </c>
      <c r="CF43" s="188" t="n">
        <f aca="false">SUMIF($ED$49:$ED$300,$ED43,CF$49:CF$300)</f>
        <v>0</v>
      </c>
      <c r="CG43" s="188" t="n">
        <f aca="false">SUMIF($ED$49:$ED$300,$ED43,CG$49:CG$300)</f>
        <v>0</v>
      </c>
      <c r="CH43" s="188" t="n">
        <f aca="false">SUMIF($ED$49:$ED$300,$ED43,CH$49:CH$300)</f>
        <v>0</v>
      </c>
      <c r="CI43" s="188" t="n">
        <f aca="false">SUMIF($ED$49:$ED$300,$ED43,CI$49:CI$300)</f>
        <v>0</v>
      </c>
      <c r="CJ43" s="188" t="n">
        <f aca="false">SUMIF($ED$49:$ED$300,$ED43,CJ$49:CJ$300)</f>
        <v>0</v>
      </c>
      <c r="CK43" s="188" t="n">
        <f aca="false">SUMIF($ED$49:$ED$300,$ED43,CK$49:CK$300)</f>
        <v>0</v>
      </c>
      <c r="CL43" s="188" t="n">
        <f aca="false">SUMIF($ED$49:$ED$300,$ED43,CL$49:CL$300)</f>
        <v>0</v>
      </c>
      <c r="CM43" s="188" t="n">
        <f aca="false">SUMIF($ED$49:$ED$300,$ED43,CM$49:CM$300)</f>
        <v>0</v>
      </c>
      <c r="CN43" s="188" t="n">
        <f aca="false">SUMIF($ED$49:$ED$300,$ED43,CN$49:CN$300)</f>
        <v>0</v>
      </c>
      <c r="CO43" s="188" t="n">
        <f aca="false">SUMIF($ED$49:$ED$300,$ED43,CO$49:CO$300)</f>
        <v>0</v>
      </c>
      <c r="CP43" s="188" t="n">
        <f aca="false">SUMIF($ED$49:$ED$300,$ED43,CP$49:CP$300)</f>
        <v>0</v>
      </c>
      <c r="CQ43" s="188" t="n">
        <f aca="false">SUMIF($ED$49:$ED$300,$ED43,CQ$49:CQ$300)</f>
        <v>0</v>
      </c>
      <c r="CR43" s="188" t="n">
        <f aca="false">SUMIF($ED$49:$ED$300,$ED43,CR$49:CR$300)</f>
        <v>0</v>
      </c>
      <c r="CS43" s="188" t="n">
        <f aca="false">SUMIF($ED$49:$ED$300,$ED43,CS$49:CS$300)</f>
        <v>0</v>
      </c>
      <c r="CT43" s="188" t="n">
        <f aca="false">SUMIF($ED$49:$ED$300,$ED43,CT$49:CT$300)</f>
        <v>0</v>
      </c>
      <c r="CU43" s="188" t="n">
        <f aca="false">SUMIF($ED$49:$ED$300,$ED43,CU$49:CU$300)</f>
        <v>0</v>
      </c>
      <c r="CV43" s="188" t="n">
        <f aca="false">SUMIF($ED$49:$ED$300,$ED43,CV$49:CV$300)</f>
        <v>0</v>
      </c>
      <c r="CW43" s="188" t="n">
        <f aca="false">SUMIF($ED$49:$ED$300,$ED43,CW$49:CW$300)</f>
        <v>0</v>
      </c>
      <c r="CX43" s="188" t="n">
        <f aca="false">SUMIF($ED$49:$ED$300,$ED43,CX$49:CX$300)</f>
        <v>0</v>
      </c>
      <c r="CY43" s="188" t="n">
        <f aca="false">SUMIF($ED$49:$ED$300,$ED43,CY$49:CY$300)</f>
        <v>0</v>
      </c>
      <c r="CZ43" s="188" t="n">
        <f aca="false">SUMIF($ED$49:$ED$300,$ED43,CZ$49:CZ$300)</f>
        <v>0</v>
      </c>
      <c r="DA43" s="188" t="n">
        <f aca="false">SUMIF($ED$49:$ED$300,$ED43,DA$49:DA$300)</f>
        <v>0</v>
      </c>
      <c r="DB43" s="188" t="n">
        <f aca="false">SUMIF($ED$49:$ED$300,$ED43,DB$49:DB$300)</f>
        <v>0</v>
      </c>
      <c r="DC43" s="188" t="n">
        <f aca="false">SUMIF($ED$49:$ED$300,$ED43,DC$49:DC$300)</f>
        <v>0</v>
      </c>
      <c r="DD43" s="188" t="n">
        <f aca="false">SUMIF($ED$49:$ED$300,$ED43,DD$49:DD$300)</f>
        <v>0</v>
      </c>
      <c r="DE43" s="188" t="n">
        <f aca="false">SUMIF($ED$49:$ED$300,$ED43,DE$49:DE$300)</f>
        <v>0</v>
      </c>
      <c r="DF43" s="188" t="n">
        <f aca="false">SUMIF($ED$49:$ED$300,$ED43,DF$49:DF$300)</f>
        <v>0</v>
      </c>
      <c r="DG43" s="188" t="n">
        <f aca="false">SUMIF($ED$49:$ED$300,$ED43,DG$49:DG$300)</f>
        <v>0</v>
      </c>
      <c r="DH43" s="188" t="n">
        <f aca="false">SUMIF($ED$49:$ED$300,$ED43,DH$49:DH$300)</f>
        <v>0</v>
      </c>
      <c r="DI43" s="188" t="n">
        <f aca="false">SUMIF($ED$49:$ED$300,$ED43,DI$49:DI$300)</f>
        <v>0</v>
      </c>
      <c r="DJ43" s="188" t="n">
        <f aca="false">SUMIF($ED$49:$ED$300,$ED43,DJ$49:DJ$300)</f>
        <v>0</v>
      </c>
      <c r="DK43" s="188" t="n">
        <f aca="false">SUMIF($ED$49:$ED$300,$ED43,DK$49:DK$300)</f>
        <v>0</v>
      </c>
      <c r="DL43" s="188" t="n">
        <f aca="false">SUMIF($ED$49:$ED$300,$ED43,DL$49:DL$300)</f>
        <v>0</v>
      </c>
      <c r="DM43" s="188" t="n">
        <f aca="false">SUMIF($ED$49:$ED$300,$ED43,DM$49:DM$300)</f>
        <v>0</v>
      </c>
      <c r="DN43" s="188" t="n">
        <f aca="false">SUMIF($ED$49:$ED$300,$ED43,DN$49:DN$300)</f>
        <v>0</v>
      </c>
      <c r="DO43" s="188" t="n">
        <f aca="false">SUMIF($ED$49:$ED$300,$ED43,DO$49:DO$300)</f>
        <v>0</v>
      </c>
      <c r="DP43" s="188" t="n">
        <f aca="false">SUMIF($ED$49:$ED$300,$ED43,DP$49:DP$300)</f>
        <v>0</v>
      </c>
      <c r="DQ43" s="188" t="n">
        <f aca="false">SUMIF($ED$49:$ED$300,$ED43,DQ$49:DQ$300)</f>
        <v>0</v>
      </c>
      <c r="DR43" s="188" t="n">
        <f aca="false">SUMIF($ED$49:$ED$300,$ED43,DR$49:DR$300)</f>
        <v>0</v>
      </c>
      <c r="DS43" s="188" t="n">
        <f aca="false">SUMIF($ED$49:$ED$300,$ED43,DS$49:DS$300)</f>
        <v>0</v>
      </c>
      <c r="DT43" s="188" t="n">
        <f aca="false">SUMIF($ED$49:$ED$300,$ED43,DT$49:DT$300)</f>
        <v>0</v>
      </c>
      <c r="DU43" s="188" t="n">
        <f aca="false">SUMIF($ED$49:$ED$300,$ED43,DU$49:DU$300)</f>
        <v>0</v>
      </c>
      <c r="DV43" s="189" t="n">
        <f aca="false">IF(BJ43 = 0, 0,BJ43/AY43*100)</f>
        <v>0</v>
      </c>
      <c r="DW43" s="138"/>
      <c r="EC43" s="191"/>
      <c r="ED43" s="190" t="str">
        <f aca="false">AN43&amp;"да"</f>
        <v>Лизингда</v>
      </c>
      <c r="EG43" s="190" t="str">
        <f aca="false">AN43 &amp; "0"</f>
        <v>Лизинг0</v>
      </c>
      <c r="EV43" s="195"/>
    </row>
    <row r="44" customFormat="false" ht="11.25" hidden="true" customHeight="false" outlineLevel="0" collapsed="false">
      <c r="C44" s="145"/>
      <c r="D44" s="18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71"/>
      <c r="AM44" s="185" t="s">
        <v>248</v>
      </c>
      <c r="AN44" s="186" t="s">
        <v>249</v>
      </c>
      <c r="AO44" s="187"/>
      <c r="AP44" s="187"/>
      <c r="AQ44" s="187"/>
      <c r="AR44" s="187"/>
      <c r="AS44" s="187"/>
      <c r="AT44" s="187"/>
      <c r="AU44" s="187"/>
      <c r="AV44" s="187"/>
      <c r="AW44" s="188" t="n">
        <f aca="false">SUMIF($ED$49:$ED$300,$ED44,AW$49:AW$300)</f>
        <v>0</v>
      </c>
      <c r="AX44" s="188" t="n">
        <f aca="false">SUMIF($ED$49:$ED$300,$ED44,AX$49:AX$300)</f>
        <v>0</v>
      </c>
      <c r="AY44" s="188" t="n">
        <f aca="false">SUMIF($ED$49:$ED$300,$ED44,AY$49:AY$300)</f>
        <v>0</v>
      </c>
      <c r="AZ44" s="188" t="n">
        <f aca="false">SUMIF($ED$49:$ED$300,$ED44,AZ$49:AZ$300)</f>
        <v>0</v>
      </c>
      <c r="BA44" s="188" t="n">
        <f aca="false">SUMIF($ED$49:$ED$300,$ED44,BA$49:BA$300)</f>
        <v>0</v>
      </c>
      <c r="BB44" s="188" t="n">
        <f aca="false">SUMIF($ED$49:$ED$300,$ED44,BB$49:BB$300)</f>
        <v>0</v>
      </c>
      <c r="BC44" s="188" t="n">
        <f aca="false">SUMIF($ED$49:$ED$300,$ED44,BC$49:BC$300)</f>
        <v>0</v>
      </c>
      <c r="BD44" s="188" t="n">
        <f aca="false">SUMIF($ED$49:$ED$300,$ED44,BD$49:BD$300)</f>
        <v>0</v>
      </c>
      <c r="BE44" s="188" t="n">
        <f aca="false">SUMIF($ED$49:$ED$300,$ED44,BE$49:BE$300)</f>
        <v>0</v>
      </c>
      <c r="BF44" s="188" t="n">
        <f aca="false">SUMIF($ED$49:$ED$300,$ED44,BF$49:BF$300)</f>
        <v>0</v>
      </c>
      <c r="BG44" s="188" t="n">
        <f aca="false">SUMIF($ED$49:$ED$300,$ED44,BG$49:BG$300)</f>
        <v>0</v>
      </c>
      <c r="BH44" s="188" t="n">
        <f aca="false">SUMIF($ED$49:$ED$300,$ED44,BH$49:BH$300)</f>
        <v>0</v>
      </c>
      <c r="BI44" s="188" t="n">
        <f aca="false">SUMIF($ED$49:$ED$300,$ED44,BI$49:BI$300)</f>
        <v>0</v>
      </c>
      <c r="BJ44" s="188" t="n">
        <f aca="false">SUMIF($ED$49:$ED$300,$ED44,BJ$49:BJ$300)</f>
        <v>0</v>
      </c>
      <c r="BK44" s="188" t="n">
        <f aca="false">SUMIF($ED$49:$ED$300,$ED44,BK$49:BK$300)</f>
        <v>0</v>
      </c>
      <c r="BL44" s="188" t="n">
        <f aca="false">SUMIF($ED$49:$ED$300,$ED44,BL$49:BL$300)</f>
        <v>0</v>
      </c>
      <c r="BM44" s="188" t="n">
        <f aca="false">SUMIF($ED$49:$ED$300,$ED44,BM$49:BM$300)</f>
        <v>0</v>
      </c>
      <c r="BN44" s="188" t="n">
        <f aca="false">SUMIF($ED$49:$ED$300,$ED44,BN$49:BN$300)</f>
        <v>0</v>
      </c>
      <c r="BO44" s="188" t="n">
        <f aca="false">SUMIF($ED$49:$ED$300,$ED44,BO$49:BO$300)</f>
        <v>0</v>
      </c>
      <c r="BP44" s="188" t="n">
        <f aca="false">SUMIF($ED$49:$ED$300,$ED44,BP$49:BP$300)</f>
        <v>0</v>
      </c>
      <c r="BQ44" s="188" t="n">
        <f aca="false">SUMIF($ED$49:$ED$300,$ED44,BQ$49:BQ$300)</f>
        <v>0</v>
      </c>
      <c r="BR44" s="188" t="n">
        <f aca="false">SUMIF($ED$49:$ED$300,$ED44,BR$49:BR$300)</f>
        <v>0</v>
      </c>
      <c r="BS44" s="188" t="n">
        <f aca="false">SUMIF($ED$49:$ED$300,$ED44,BS$49:BS$300)</f>
        <v>0</v>
      </c>
      <c r="BT44" s="188" t="n">
        <f aca="false">SUMIF($ED$49:$ED$300,$ED44,BT$49:BT$300)</f>
        <v>0</v>
      </c>
      <c r="BU44" s="188" t="n">
        <f aca="false">SUMIF($ED$49:$ED$300,$ED44,BU$49:BU$300)</f>
        <v>0</v>
      </c>
      <c r="BV44" s="188" t="n">
        <f aca="false">SUMIF($ED$49:$ED$300,$ED44,BV$49:BV$300)</f>
        <v>0</v>
      </c>
      <c r="BW44" s="188" t="n">
        <f aca="false">SUMIF($ED$49:$ED$300,$ED44,BW$49:BW$300)</f>
        <v>0</v>
      </c>
      <c r="BX44" s="188" t="n">
        <f aca="false">SUMIF($ED$49:$ED$300,$ED44,BX$49:BX$300)</f>
        <v>0</v>
      </c>
      <c r="BY44" s="188" t="n">
        <f aca="false">SUMIF($ED$49:$ED$300,$ED44,BY$49:BY$300)</f>
        <v>0</v>
      </c>
      <c r="BZ44" s="188" t="n">
        <f aca="false">SUMIF($ED$49:$ED$300,$ED44,BZ$49:BZ$300)</f>
        <v>0</v>
      </c>
      <c r="CA44" s="188" t="n">
        <f aca="false">SUMIF($ED$49:$ED$300,$ED44,CA$49:CA$300)</f>
        <v>0</v>
      </c>
      <c r="CB44" s="188" t="n">
        <f aca="false">SUMIF($ED$49:$ED$300,$ED44,CB$49:CB$300)</f>
        <v>0</v>
      </c>
      <c r="CC44" s="188" t="n">
        <f aca="false">SUMIF($ED$49:$ED$300,$ED44,CC$49:CC$300)</f>
        <v>0</v>
      </c>
      <c r="CD44" s="188" t="n">
        <f aca="false">SUMIF($ED$49:$ED$300,$ED44,CD$49:CD$300)</f>
        <v>0</v>
      </c>
      <c r="CE44" s="188" t="n">
        <f aca="false">SUMIF($ED$49:$ED$300,$ED44,CE$49:CE$300)</f>
        <v>0</v>
      </c>
      <c r="CF44" s="188" t="n">
        <f aca="false">SUMIF($ED$49:$ED$300,$ED44,CF$49:CF$300)</f>
        <v>0</v>
      </c>
      <c r="CG44" s="188" t="n">
        <f aca="false">SUMIF($ED$49:$ED$300,$ED44,CG$49:CG$300)</f>
        <v>0</v>
      </c>
      <c r="CH44" s="188" t="n">
        <f aca="false">SUMIF($ED$49:$ED$300,$ED44,CH$49:CH$300)</f>
        <v>0</v>
      </c>
      <c r="CI44" s="188" t="n">
        <f aca="false">SUMIF($ED$49:$ED$300,$ED44,CI$49:CI$300)</f>
        <v>0</v>
      </c>
      <c r="CJ44" s="188" t="n">
        <f aca="false">SUMIF($ED$49:$ED$300,$ED44,CJ$49:CJ$300)</f>
        <v>0</v>
      </c>
      <c r="CK44" s="188" t="n">
        <f aca="false">SUMIF($ED$49:$ED$300,$ED44,CK$49:CK$300)</f>
        <v>0</v>
      </c>
      <c r="CL44" s="188" t="n">
        <f aca="false">SUMIF($ED$49:$ED$300,$ED44,CL$49:CL$300)</f>
        <v>0</v>
      </c>
      <c r="CM44" s="188" t="n">
        <f aca="false">SUMIF($ED$49:$ED$300,$ED44,CM$49:CM$300)</f>
        <v>0</v>
      </c>
      <c r="CN44" s="188" t="n">
        <f aca="false">SUMIF($ED$49:$ED$300,$ED44,CN$49:CN$300)</f>
        <v>0</v>
      </c>
      <c r="CO44" s="188" t="n">
        <f aca="false">SUMIF($ED$49:$ED$300,$ED44,CO$49:CO$300)</f>
        <v>0</v>
      </c>
      <c r="CP44" s="188" t="n">
        <f aca="false">SUMIF($ED$49:$ED$300,$ED44,CP$49:CP$300)</f>
        <v>0</v>
      </c>
      <c r="CQ44" s="188" t="n">
        <f aca="false">SUMIF($ED$49:$ED$300,$ED44,CQ$49:CQ$300)</f>
        <v>0</v>
      </c>
      <c r="CR44" s="188" t="n">
        <f aca="false">SUMIF($ED$49:$ED$300,$ED44,CR$49:CR$300)</f>
        <v>0</v>
      </c>
      <c r="CS44" s="188" t="n">
        <f aca="false">SUMIF($ED$49:$ED$300,$ED44,CS$49:CS$300)</f>
        <v>0</v>
      </c>
      <c r="CT44" s="188" t="n">
        <f aca="false">SUMIF($ED$49:$ED$300,$ED44,CT$49:CT$300)</f>
        <v>0</v>
      </c>
      <c r="CU44" s="188" t="n">
        <f aca="false">SUMIF($ED$49:$ED$300,$ED44,CU$49:CU$300)</f>
        <v>0</v>
      </c>
      <c r="CV44" s="188" t="n">
        <f aca="false">SUMIF($ED$49:$ED$300,$ED44,CV$49:CV$300)</f>
        <v>0</v>
      </c>
      <c r="CW44" s="188" t="n">
        <f aca="false">SUMIF($ED$49:$ED$300,$ED44,CW$49:CW$300)</f>
        <v>0</v>
      </c>
      <c r="CX44" s="188" t="n">
        <f aca="false">SUMIF($ED$49:$ED$300,$ED44,CX$49:CX$300)</f>
        <v>0</v>
      </c>
      <c r="CY44" s="188" t="n">
        <f aca="false">SUMIF($ED$49:$ED$300,$ED44,CY$49:CY$300)</f>
        <v>0</v>
      </c>
      <c r="CZ44" s="188" t="n">
        <f aca="false">SUMIF($ED$49:$ED$300,$ED44,CZ$49:CZ$300)</f>
        <v>0</v>
      </c>
      <c r="DA44" s="188" t="n">
        <f aca="false">SUMIF($ED$49:$ED$300,$ED44,DA$49:DA$300)</f>
        <v>0</v>
      </c>
      <c r="DB44" s="188" t="n">
        <f aca="false">SUMIF($ED$49:$ED$300,$ED44,DB$49:DB$300)</f>
        <v>0</v>
      </c>
      <c r="DC44" s="188" t="n">
        <f aca="false">SUMIF($ED$49:$ED$300,$ED44,DC$49:DC$300)</f>
        <v>0</v>
      </c>
      <c r="DD44" s="188" t="n">
        <f aca="false">SUMIF($ED$49:$ED$300,$ED44,DD$49:DD$300)</f>
        <v>0</v>
      </c>
      <c r="DE44" s="188" t="n">
        <f aca="false">SUMIF($ED$49:$ED$300,$ED44,DE$49:DE$300)</f>
        <v>0</v>
      </c>
      <c r="DF44" s="188" t="n">
        <f aca="false">SUMIF($ED$49:$ED$300,$ED44,DF$49:DF$300)</f>
        <v>0</v>
      </c>
      <c r="DG44" s="188" t="n">
        <f aca="false">SUMIF($ED$49:$ED$300,$ED44,DG$49:DG$300)</f>
        <v>0</v>
      </c>
      <c r="DH44" s="188" t="n">
        <f aca="false">SUMIF($ED$49:$ED$300,$ED44,DH$49:DH$300)</f>
        <v>0</v>
      </c>
      <c r="DI44" s="188" t="n">
        <f aca="false">SUMIF($ED$49:$ED$300,$ED44,DI$49:DI$300)</f>
        <v>0</v>
      </c>
      <c r="DJ44" s="188" t="n">
        <f aca="false">SUMIF($ED$49:$ED$300,$ED44,DJ$49:DJ$300)</f>
        <v>0</v>
      </c>
      <c r="DK44" s="188" t="n">
        <f aca="false">SUMIF($ED$49:$ED$300,$ED44,DK$49:DK$300)</f>
        <v>0</v>
      </c>
      <c r="DL44" s="188" t="n">
        <f aca="false">SUMIF($ED$49:$ED$300,$ED44,DL$49:DL$300)</f>
        <v>0</v>
      </c>
      <c r="DM44" s="188" t="n">
        <f aca="false">SUMIF($ED$49:$ED$300,$ED44,DM$49:DM$300)</f>
        <v>0</v>
      </c>
      <c r="DN44" s="188" t="n">
        <f aca="false">SUMIF($ED$49:$ED$300,$ED44,DN$49:DN$300)</f>
        <v>0</v>
      </c>
      <c r="DO44" s="188" t="n">
        <f aca="false">SUMIF($ED$49:$ED$300,$ED44,DO$49:DO$300)</f>
        <v>0</v>
      </c>
      <c r="DP44" s="188" t="n">
        <f aca="false">SUMIF($ED$49:$ED$300,$ED44,DP$49:DP$300)</f>
        <v>0</v>
      </c>
      <c r="DQ44" s="188" t="n">
        <f aca="false">SUMIF($ED$49:$ED$300,$ED44,DQ$49:DQ$300)</f>
        <v>0</v>
      </c>
      <c r="DR44" s="188" t="n">
        <f aca="false">SUMIF($ED$49:$ED$300,$ED44,DR$49:DR$300)</f>
        <v>0</v>
      </c>
      <c r="DS44" s="188" t="n">
        <f aca="false">SUMIF($ED$49:$ED$300,$ED44,DS$49:DS$300)</f>
        <v>0</v>
      </c>
      <c r="DT44" s="188" t="n">
        <f aca="false">SUMIF($ED$49:$ED$300,$ED44,DT$49:DT$300)</f>
        <v>0</v>
      </c>
      <c r="DU44" s="188" t="n">
        <f aca="false">SUMIF($ED$49:$ED$300,$ED44,DU$49:DU$300)</f>
        <v>0</v>
      </c>
      <c r="DV44" s="189" t="n">
        <f aca="false">IF(BJ44 = 0, 0,BJ44/AY44*100)</f>
        <v>0</v>
      </c>
      <c r="DW44" s="138"/>
      <c r="EC44" s="191"/>
      <c r="ED44" s="190" t="str">
        <f aca="false">AN44&amp;"да"</f>
        <v>Прочиеда</v>
      </c>
      <c r="EG44" s="190" t="str">
        <f aca="false">AN44 &amp; "0"</f>
        <v>Прочие0</v>
      </c>
      <c r="EV44" s="195"/>
    </row>
    <row r="45" customFormat="false" ht="15" hidden="false" customHeight="true" outlineLevel="0" collapsed="false">
      <c r="C45" s="145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  <c r="CF45" s="196"/>
      <c r="CG45" s="196"/>
      <c r="CH45" s="196"/>
      <c r="CI45" s="196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196"/>
      <c r="DF45" s="196"/>
      <c r="DG45" s="196"/>
      <c r="DH45" s="196"/>
      <c r="DI45" s="196"/>
      <c r="DJ45" s="196"/>
      <c r="DK45" s="196"/>
      <c r="DL45" s="196"/>
      <c r="DM45" s="196"/>
      <c r="DN45" s="196"/>
      <c r="DO45" s="196"/>
      <c r="DP45" s="196"/>
      <c r="DQ45" s="196"/>
      <c r="DR45" s="196"/>
      <c r="DS45" s="196"/>
      <c r="DT45" s="196"/>
      <c r="DU45" s="196"/>
      <c r="DV45" s="138"/>
      <c r="DW45" s="138"/>
      <c r="DX45" s="138"/>
      <c r="DY45" s="138"/>
      <c r="DZ45" s="138"/>
      <c r="EA45" s="138"/>
    </row>
    <row r="46" customFormat="false" ht="15" hidden="false" customHeight="true" outlineLevel="0" collapsed="false">
      <c r="C46" s="145"/>
      <c r="D46" s="197"/>
      <c r="E46" s="198"/>
      <c r="F46" s="198"/>
      <c r="G46" s="198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37"/>
    </row>
    <row r="47" customFormat="false" ht="20.25" hidden="false" customHeight="true" outlineLevel="0" collapsed="false">
      <c r="C47" s="145"/>
      <c r="D47" s="157" t="s">
        <v>179</v>
      </c>
      <c r="E47" s="157" t="s">
        <v>180</v>
      </c>
      <c r="F47" s="157" t="s">
        <v>181</v>
      </c>
      <c r="G47" s="157" t="s">
        <v>182</v>
      </c>
      <c r="H47" s="155" t="s">
        <v>183</v>
      </c>
      <c r="I47" s="155" t="s">
        <v>184</v>
      </c>
      <c r="J47" s="155"/>
      <c r="K47" s="155"/>
      <c r="L47" s="155"/>
      <c r="M47" s="155"/>
      <c r="N47" s="155" t="s">
        <v>185</v>
      </c>
      <c r="O47" s="155" t="s">
        <v>186</v>
      </c>
      <c r="P47" s="155" t="s">
        <v>187</v>
      </c>
      <c r="Q47" s="155"/>
      <c r="R47" s="155" t="s">
        <v>188</v>
      </c>
      <c r="S47" s="155"/>
      <c r="T47" s="155" t="s">
        <v>189</v>
      </c>
      <c r="U47" s="159"/>
      <c r="V47" s="160" t="s">
        <v>190</v>
      </c>
      <c r="W47" s="155" t="s">
        <v>191</v>
      </c>
      <c r="X47" s="155" t="s">
        <v>192</v>
      </c>
      <c r="Y47" s="155" t="s">
        <v>193</v>
      </c>
      <c r="Z47" s="155" t="s">
        <v>194</v>
      </c>
      <c r="AA47" s="155"/>
      <c r="AB47" s="155"/>
      <c r="AC47" s="155"/>
      <c r="AD47" s="155"/>
      <c r="AE47" s="155"/>
      <c r="AF47" s="155"/>
      <c r="AG47" s="155" t="s">
        <v>184</v>
      </c>
      <c r="AH47" s="155"/>
      <c r="AI47" s="155"/>
      <c r="AJ47" s="155"/>
      <c r="AK47" s="155"/>
      <c r="AL47" s="159"/>
      <c r="AM47" s="160" t="s">
        <v>195</v>
      </c>
      <c r="AN47" s="155" t="s">
        <v>196</v>
      </c>
      <c r="AO47" s="155" t="s">
        <v>197</v>
      </c>
      <c r="AP47" s="155" t="s">
        <v>198</v>
      </c>
      <c r="AQ47" s="155" t="s">
        <v>199</v>
      </c>
      <c r="AR47" s="155" t="s">
        <v>200</v>
      </c>
      <c r="AS47" s="155" t="s">
        <v>201</v>
      </c>
      <c r="AT47" s="155" t="s">
        <v>202</v>
      </c>
      <c r="AU47" s="155" t="s">
        <v>203</v>
      </c>
      <c r="AV47" s="155" t="s">
        <v>204</v>
      </c>
      <c r="AW47" s="155" t="s">
        <v>205</v>
      </c>
      <c r="AX47" s="155" t="e">
        <f aca="false">"Факт за прошлые периоды по 31.12." &amp; #NAME? -1</f>
        <v>#N/A</v>
      </c>
      <c r="AY47" s="155" t="str">
        <f aca="false">"Утверждено на "&amp;Титульный!$F$9&amp;" год ¹"</f>
        <v>Утверждено на 2022 год ¹</v>
      </c>
      <c r="AZ47" s="155" t="e">
        <f aca="false">"Всего факт за I квартал " &amp; #NAME? &amp; " года"</f>
        <v>#N/A</v>
      </c>
      <c r="BA47" s="155" t="e">
        <f aca="false">"Всего факт за I полугодие " &amp; #NAME? &amp; " года"</f>
        <v>#N/A</v>
      </c>
      <c r="BB47" s="155" t="e">
        <f aca="false">"Всего факт за 9 месяцев " &amp; #NAME? &amp; " года"</f>
        <v>#N/A</v>
      </c>
      <c r="BC47" s="155" t="e">
        <f aca="false">"Всего факт за год " &amp; #NAME? &amp; " года"</f>
        <v>#N/A</v>
      </c>
      <c r="BD47" s="155" t="e">
        <f aca="false">"Осталось профинансировать всего по ИП по результатам отчетного периода за год " &amp; #NAME? &amp; " года ³"</f>
        <v>#N/A</v>
      </c>
      <c r="BE47" s="155" t="e">
        <f aca="false">"Всего факт за " &amp; BE5 &amp; " " &amp; #NAME? &amp; " года ²³"</f>
        <v>#N/A</v>
      </c>
      <c r="BF47" s="161" t="e">
        <f aca="false">"Освоено (согласно актам выполненных работ) за " &amp; BE5 &amp; " " &amp; #NAME? &amp; " года (в соответствии с запланированными по ИП мероприятиями)²³"</f>
        <v>#N/A</v>
      </c>
      <c r="BG47" s="161" t="e">
        <f aca="false">"Освоено (согласно актам выполненных работ)  за " &amp; BE5 &amp; " " &amp; #NAME? &amp; " года за предущие периоды реализации ИП (если мероприятие не было предусмотрено в плане " &amp; #NAME? &amp; " года)"</f>
        <v>#N/A</v>
      </c>
      <c r="BH47" s="161" t="e">
        <f aca="false">"Освоено (согласно актам выполненных работ) за " &amp; BE5 &amp; " " &amp; #NAME? &amp; " года за будущие периоды реализации ИП (если мероприятие не было предусмотрено в плане " &amp; #NAME? &amp; " года)"</f>
        <v>#N/A</v>
      </c>
      <c r="BI47" s="155" t="e">
        <f aca="false">"Всего факт за " &amp; BI6 &amp; " " &amp; #NAME? &amp; " года ²³"</f>
        <v>#N/A</v>
      </c>
      <c r="BJ47" s="161" t="e">
        <f aca="false">"Освоено (согласно актам выполненных работ) за " &amp; BI6 &amp; " " &amp; #NAME? &amp; " года (в соответствии с запланированными по ИП мероприятиями)²³"</f>
        <v>#N/A</v>
      </c>
      <c r="BK47" s="161" t="e">
        <f aca="false">"Освоено (согласно актам выполненных работ)  за " &amp; BI6 &amp; " " &amp; #NAME? &amp; " года за предущие периоды реализации ИП (если мероприятие не было предусмотрено в плане " &amp; #NAME? &amp; " года)"</f>
        <v>#N/A</v>
      </c>
      <c r="BL47" s="161" t="e">
        <f aca="false">"Освоено (согласно актам выполненных работ) за " &amp; BI6 &amp; " " &amp; #NAME? &amp; " года за будущие периоды реализации ИП (если мероприятие не было предусмотрено в плане " &amp; #NAME? &amp; " года)"</f>
        <v>#N/A</v>
      </c>
      <c r="BM47" s="155" t="e">
        <f aca="false">"Всего факт за " &amp; BM6 &amp; " " &amp; #NAME? &amp; " года ²³"</f>
        <v>#N/A</v>
      </c>
      <c r="BN47" s="161" t="e">
        <f aca="false">"Освоено (согласно актам выполненных работ) за " &amp; BM6 &amp; " " &amp; #NAME? &amp; " года (в соответствии с запланированными по ИП мероприятиями)²³"</f>
        <v>#N/A</v>
      </c>
      <c r="BO47" s="161" t="e">
        <f aca="false">"Освоено (согласно актам выполненных работ)  за " &amp; BM6 &amp; " " &amp; #NAME? &amp; " года за предущие периоды реализации ИП (если мероприятие не было предусмотрено в плане " &amp; #NAME? &amp; " года)"</f>
        <v>#N/A</v>
      </c>
      <c r="BP47" s="161" t="e">
        <f aca="false">"Освоено (согласно актам выполненных работ) за " &amp; BM6 &amp; " " &amp; #NAME? &amp; " года за будущие периоды реализации ИП (если мероприятие не было предусмотрено в плане " &amp; #NAME? &amp; " года)"</f>
        <v>#N/A</v>
      </c>
      <c r="BQ47" s="155" t="e">
        <f aca="false">"Всего факт за " &amp; BQ6 &amp; " " &amp; #NAME? &amp; " года ²³"</f>
        <v>#N/A</v>
      </c>
      <c r="BR47" s="161" t="e">
        <f aca="false">"Освоено (согласно актам выполненных работ) за " &amp; BQ6 &amp; " " &amp; #NAME? &amp; " года (в соответствии с запланированными по ИП мероприятиями)²³"</f>
        <v>#N/A</v>
      </c>
      <c r="BS47" s="161" t="e">
        <f aca="false">"Освоено (согласно актам выполненных работ)  за " &amp; BQ6 &amp; " " &amp; #NAME? &amp; " года за предущие периоды реализации ИП (если мероприятие не было предусмотрено в плане " &amp; #NAME? &amp; " года)"</f>
        <v>#N/A</v>
      </c>
      <c r="BT47" s="161" t="e">
        <f aca="false">"Освоено (согласно актам выполненных работ) за " &amp; BQ6 &amp; " " &amp; #NAME? &amp; " года за будущие периоды реализации ИП (если мероприятие не было предусмотрено в плане " &amp; #NAME? &amp; " года)"</f>
        <v>#N/A</v>
      </c>
      <c r="BU47" s="155" t="s">
        <v>251</v>
      </c>
      <c r="BV47" s="155" t="e">
        <f aca="false">"Всего факт за " &amp; BV5 &amp; " " &amp; #NAME? &amp; " года ²³"</f>
        <v>#N/A</v>
      </c>
      <c r="BW47" s="161" t="e">
        <f aca="false">"Освоено (согласно актам выполненных работ) за " &amp; BV5 &amp; " " &amp; #NAME? &amp; " года (в соответствии с запланированными по ИП мероприятиями)²³"</f>
        <v>#N/A</v>
      </c>
      <c r="BX47" s="161" t="e">
        <f aca="false">"Освоено (согласно актам выполненных работ)  за " &amp; BV5 &amp; " " &amp; #NAME? &amp; " года за предущие периоды реализации ИП (если мероприятие не было предусмотрено в плане " &amp; #NAME? &amp; " года)"</f>
        <v>#N/A</v>
      </c>
      <c r="BY47" s="161" t="e">
        <f aca="false">"Освоено (согласно актам выполненных работ) за " &amp; BV5 &amp; " " &amp; #NAME? &amp; " года за будущие периоды реализации ИП (если мероприятие не было предусмотрено в плане " &amp; #NAME? &amp; " года)"</f>
        <v>#N/A</v>
      </c>
      <c r="BZ47" s="155" t="e">
        <f aca="false">"Всего факт за " &amp; BZ6 &amp; " " &amp; #NAME? &amp; " года ²³"</f>
        <v>#N/A</v>
      </c>
      <c r="CA47" s="161" t="e">
        <f aca="false">"Освоено (согласно актам выполненных работ) за " &amp; BZ6 &amp; " " &amp; #NAME? &amp; " года (в соответствии с запланированными по ИП мероприятиями)²³"</f>
        <v>#N/A</v>
      </c>
      <c r="CB47" s="161" t="e">
        <f aca="false">"Освоено (согласно актам выполненных работ)  за " &amp; BZ6 &amp; " " &amp; #NAME? &amp; " года за предущие периоды реализации ИП (если мероприятие не было предусмотрено в плане " &amp; #NAME? &amp; " года)"</f>
        <v>#N/A</v>
      </c>
      <c r="CC47" s="161" t="e">
        <f aca="false">"Освоено (согласно актам выполненных работ) за " &amp; BZ6 &amp; " " &amp; #NAME? &amp; " года за будущие периоды реализации ИП (если мероприятие не было предусмотрено в плане " &amp; #NAME? &amp; " года)"</f>
        <v>#N/A</v>
      </c>
      <c r="CD47" s="155" t="e">
        <f aca="false">"Всего факт за " &amp; CD6 &amp; " " &amp; #NAME? &amp; " года ²³"</f>
        <v>#N/A</v>
      </c>
      <c r="CE47" s="161" t="e">
        <f aca="false">"Освоено (согласно актам выполненных работ) за " &amp; CD6 &amp; " " &amp; #NAME? &amp; " года (в соответствии с запланированными по ИП мероприятиями)²³"</f>
        <v>#N/A</v>
      </c>
      <c r="CF47" s="161" t="e">
        <f aca="false">"Освоено (согласно актам выполненных работ)  за " &amp; CD6 &amp; " " &amp; #NAME? &amp; " года за предущие периоды реализации ИП (если мероприятие не было предусмотрено в плане " &amp; #NAME? &amp; " года)"</f>
        <v>#N/A</v>
      </c>
      <c r="CG47" s="161" t="e">
        <f aca="false">"Освоено (согласно актам выполненных работ) за " &amp; CD6 &amp; " " &amp; #NAME? &amp; " года за будущие периоды реализации ИП (если мероприятие не было предусмотрено в плане " &amp; #NAME? &amp; " года)"</f>
        <v>#N/A</v>
      </c>
      <c r="CH47" s="155" t="e">
        <f aca="false">"Всего факт за " &amp; CH6 &amp; " " &amp; #NAME? &amp; " года ²³"</f>
        <v>#N/A</v>
      </c>
      <c r="CI47" s="161" t="e">
        <f aca="false">"Освоено (согласно актам выполненных работ) за " &amp; CH6 &amp; " " &amp; #NAME? &amp; " года (в соответствии с запланированными по ИП мероприятиями)²³"</f>
        <v>#N/A</v>
      </c>
      <c r="CJ47" s="161" t="e">
        <f aca="false">"Освоено (согласно актам выполненных работ)  за " &amp; CH6 &amp; " " &amp; #NAME? &amp; " года за предущие периоды реализации ИП (если мероприятие не было предусмотрено в плане " &amp; #NAME? &amp; " года)"</f>
        <v>#N/A</v>
      </c>
      <c r="CK47" s="161" t="e">
        <f aca="false">"Освоено (согласно актам выполненных работ) за " &amp; CH6 &amp; " " &amp; #NAME? &amp; " года за будущие периоды реализации ИП (если мероприятие не было предусмотрено в плане " &amp; #NAME? &amp; " года)"</f>
        <v>#N/A</v>
      </c>
      <c r="CL47" s="155" t="s">
        <v>251</v>
      </c>
      <c r="CM47" s="155" t="e">
        <f aca="false">"Всего факт за " &amp; CM5 &amp; " " &amp; #NAME? &amp; " года ²³"</f>
        <v>#N/A</v>
      </c>
      <c r="CN47" s="161" t="e">
        <f aca="false">"Освоено (согласно актам выполненных работ) за " &amp; CM5 &amp; " " &amp; #NAME? &amp; " года (в соответствии с запланированными по ИП мероприятиями)²³"</f>
        <v>#N/A</v>
      </c>
      <c r="CO47" s="161" t="e">
        <f aca="false">"Освоено (согласно актам выполненных работ)  за " &amp; CM5 &amp; " " &amp; #NAME? &amp; " года за предущие периоды реализации ИП (если мероприятие не было предусмотрено в плане " &amp; #NAME? &amp; " года)"</f>
        <v>#N/A</v>
      </c>
      <c r="CP47" s="161" t="e">
        <f aca="false">"Освоено (согласно актам выполненных работ) за " &amp; CM5 &amp; " " &amp; #NAME? &amp; " года за будущие периоды реализации ИП (если мероприятие не было предусмотрено в плане " &amp; #NAME? &amp; " года)"</f>
        <v>#N/A</v>
      </c>
      <c r="CQ47" s="155" t="e">
        <f aca="false">"Всего факт за " &amp; CQ6 &amp; " " &amp; #NAME? &amp; " года ²³"</f>
        <v>#N/A</v>
      </c>
      <c r="CR47" s="161" t="e">
        <f aca="false">"Освоено (согласно актам выполненных работ) за " &amp; CQ6 &amp; " " &amp; #NAME? &amp; " года (в соответствии с запланированными по ИП мероприятиями)²³"</f>
        <v>#N/A</v>
      </c>
      <c r="CS47" s="161" t="e">
        <f aca="false">"Освоено (согласно актам выполненных работ)  за " &amp; CQ6 &amp; " " &amp; #NAME? &amp; " года за предущие периоды реализации ИП (если мероприятие не было предусмотрено в плане " &amp; #NAME? &amp; " года)"</f>
        <v>#N/A</v>
      </c>
      <c r="CT47" s="161" t="e">
        <f aca="false">"Освоено (согласно актам выполненных работ) за " &amp; CQ6 &amp; " " &amp; #NAME? &amp; " года за будущие периоды реализации ИП (если мероприятие не было предусмотрено в плане " &amp; #NAME? &amp; " года)"</f>
        <v>#N/A</v>
      </c>
      <c r="CU47" s="155" t="e">
        <f aca="false">"Всего факт за " &amp; CU6 &amp; " " &amp; #NAME? &amp; " года ²³"</f>
        <v>#N/A</v>
      </c>
      <c r="CV47" s="161" t="e">
        <f aca="false">"Освоено (согласно актам выполненных работ) за " &amp; CU6 &amp; " " &amp; #NAME? &amp; " года (в соответствии с запланированными по ИП мероприятиями)²³"</f>
        <v>#N/A</v>
      </c>
      <c r="CW47" s="161" t="e">
        <f aca="false">"Освоено (согласно актам выполненных работ)  за " &amp; CU6 &amp; " " &amp; #NAME? &amp; " года за предущие периоды реализации ИП (если мероприятие не было предусмотрено в плане " &amp; #NAME? &amp; " года)"</f>
        <v>#N/A</v>
      </c>
      <c r="CX47" s="161" t="e">
        <f aca="false">"Освоено (согласно актам выполненных работ) за " &amp; CU6 &amp; " " &amp; #NAME? &amp; " года за будущие периоды реализации ИП (если мероприятие не было предусмотрено в плане " &amp; #NAME? &amp; " года)"</f>
        <v>#N/A</v>
      </c>
      <c r="CY47" s="155" t="e">
        <f aca="false">"Всего факт за " &amp; CY6 &amp; " " &amp; #NAME? &amp; " года ²³"</f>
        <v>#N/A</v>
      </c>
      <c r="CZ47" s="161" t="e">
        <f aca="false">"Освоено (согласно актам выполненных работ) за " &amp; CY6 &amp; " " &amp; #NAME? &amp; " года (в соответствии с запланированными по ИП мероприятиями)²³"</f>
        <v>#N/A</v>
      </c>
      <c r="DA47" s="161" t="e">
        <f aca="false">"Освоено (согласно актам выполненных работ)  за " &amp; CY6 &amp; " " &amp; #NAME? &amp; " года за предущие периоды реализации ИП (если мероприятие не было предусмотрено в плане " &amp; #NAME? &amp; " года)"</f>
        <v>#N/A</v>
      </c>
      <c r="DB47" s="161" t="e">
        <f aca="false">"Освоено (согласно актам выполненных работ) за " &amp; CY6 &amp; " " &amp; #NAME? &amp; " года за будущие периоды реализации ИП (если мероприятие не было предусмотрено в плане " &amp; #NAME? &amp; " года)"</f>
        <v>#N/A</v>
      </c>
      <c r="DC47" s="155" t="s">
        <v>251</v>
      </c>
      <c r="DD47" s="155" t="e">
        <f aca="false">"Всего факт за " &amp; DD5 &amp; " " &amp; #NAME? &amp; " года ²³"</f>
        <v>#N/A</v>
      </c>
      <c r="DE47" s="161" t="e">
        <f aca="false">"Освоено (согласно актам выполненных работ) за " &amp; DD5 &amp; " " &amp; #NAME? &amp; " года (в соответствии с запланированными по ИП мероприятиями)²³"</f>
        <v>#N/A</v>
      </c>
      <c r="DF47" s="161" t="e">
        <f aca="false">"Освоено (согласно актам выполненных работ)  за " &amp; DD5 &amp; " " &amp; #NAME? &amp; " года за предущие периоды реализации ИП (если мероприятие не было предусмотрено в плане " &amp; #NAME? &amp; " года)"</f>
        <v>#N/A</v>
      </c>
      <c r="DG47" s="161" t="e">
        <f aca="false">"Освоено (согласно актам выполненных работ) за " &amp; DD5 &amp; " " &amp; #NAME? &amp; " года за будущие периоды реализации ИП (если мероприятие не было предусмотрено в плане " &amp; #NAME? &amp; " года)"</f>
        <v>#N/A</v>
      </c>
      <c r="DH47" s="155" t="e">
        <f aca="false">"Всего факт за " &amp; DH6 &amp; " " &amp; #NAME? &amp; " года ²³"</f>
        <v>#N/A</v>
      </c>
      <c r="DI47" s="161" t="e">
        <f aca="false">"Освоено (согласно актам выполненных работ) за " &amp; DH6 &amp; " " &amp; #NAME? &amp; " года (в соответствии с запланированными по ИП мероприятиями)²³"</f>
        <v>#N/A</v>
      </c>
      <c r="DJ47" s="161" t="e">
        <f aca="false">"Освоено (согласно актам выполненных работ)  за " &amp; DH6 &amp; " " &amp; #NAME? &amp; " года за предущие периоды реализации ИП (если мероприятие не было предусмотрено в плане " &amp; #NAME? &amp; " года)"</f>
        <v>#N/A</v>
      </c>
      <c r="DK47" s="161" t="e">
        <f aca="false">"Освоено (согласно актам выполненных работ) за " &amp; DH6 &amp; " " &amp; #NAME? &amp; " года за будущие периоды реализации ИП (если мероприятие не было предусмотрено в плане " &amp; #NAME? &amp; " года)"</f>
        <v>#N/A</v>
      </c>
      <c r="DL47" s="155" t="e">
        <f aca="false">"Всего факт за " &amp; DL6 &amp; " " &amp; #NAME? &amp; " года ²³"</f>
        <v>#N/A</v>
      </c>
      <c r="DM47" s="161" t="e">
        <f aca="false">"Освоено (согласно актам выполненных работ) за " &amp; DL6 &amp; " " &amp; #NAME? &amp; " года (в соответствии с запланированными по ИП мероприятиями)²³"</f>
        <v>#N/A</v>
      </c>
      <c r="DN47" s="161" t="e">
        <f aca="false">"Освоено (согласно актам выполненных работ)  за " &amp; DL6 &amp; " " &amp; #NAME? &amp; " года за предущие периоды реализации ИП (если мероприятие не было предусмотрено в плане " &amp; #NAME? &amp; " года)"</f>
        <v>#N/A</v>
      </c>
      <c r="DO47" s="161" t="e">
        <f aca="false">"Освоено (согласно актам выполненных работ) за " &amp; DL6 &amp; " " &amp; #NAME? &amp; " года за будущие периоды реализации ИП (если мероприятие не было предусмотрено в плане " &amp; #NAME? &amp; " года)"</f>
        <v>#N/A</v>
      </c>
      <c r="DP47" s="155" t="e">
        <f aca="false">"Всего факт за " &amp; DP6 &amp; " " &amp; #NAME? &amp; " года ²³"</f>
        <v>#N/A</v>
      </c>
      <c r="DQ47" s="161" t="e">
        <f aca="false">"Освоено (согласно актам выполненных работ) за " &amp; DP6 &amp; " " &amp; #NAME? &amp; " года (в соответствии с запланированными по ИП мероприятиями)²³"</f>
        <v>#N/A</v>
      </c>
      <c r="DR47" s="161" t="e">
        <f aca="false">"Освоено (согласно актам выполненных работ)  за " &amp; DP6 &amp; " " &amp; #NAME? &amp; " года за предущие периоды реализации ИП (если мероприятие не было предусмотрено в плане " &amp; #NAME? &amp; " года)"</f>
        <v>#N/A</v>
      </c>
      <c r="DS47" s="161" t="e">
        <f aca="false">"Освоено (согласно актам выполненных работ) за " &amp; DP6 &amp; " " &amp; #NAME? &amp; " года за будущие периоды реализации ИП (если мероприятие не было предусмотрено в плане " &amp; #NAME? &amp; " года)"</f>
        <v>#N/A</v>
      </c>
      <c r="DT47" s="155" t="s">
        <v>251</v>
      </c>
      <c r="DU47" s="155" t="s">
        <v>165</v>
      </c>
      <c r="DV47" s="200" t="s">
        <v>252</v>
      </c>
      <c r="DW47" s="200"/>
      <c r="DX47" s="200"/>
      <c r="DY47" s="200"/>
      <c r="DZ47" s="136" t="s">
        <v>253</v>
      </c>
      <c r="EA47" s="136"/>
      <c r="EB47" s="137"/>
    </row>
    <row r="48" customFormat="false" ht="54" hidden="false" customHeight="true" outlineLevel="0" collapsed="false">
      <c r="C48" s="145"/>
      <c r="D48" s="157"/>
      <c r="E48" s="157"/>
      <c r="F48" s="157"/>
      <c r="G48" s="157"/>
      <c r="H48" s="155"/>
      <c r="I48" s="155" t="s">
        <v>206</v>
      </c>
      <c r="J48" s="155" t="s">
        <v>207</v>
      </c>
      <c r="K48" s="155" t="s">
        <v>208</v>
      </c>
      <c r="L48" s="155" t="s">
        <v>209</v>
      </c>
      <c r="M48" s="155" t="s">
        <v>210</v>
      </c>
      <c r="N48" s="155"/>
      <c r="O48" s="155"/>
      <c r="P48" s="155" t="s">
        <v>211</v>
      </c>
      <c r="Q48" s="155" t="s">
        <v>164</v>
      </c>
      <c r="R48" s="155" t="s">
        <v>212</v>
      </c>
      <c r="S48" s="155" t="s">
        <v>213</v>
      </c>
      <c r="T48" s="155"/>
      <c r="U48" s="164"/>
      <c r="V48" s="160"/>
      <c r="W48" s="155"/>
      <c r="X48" s="155"/>
      <c r="Y48" s="155"/>
      <c r="Z48" s="155" t="s">
        <v>206</v>
      </c>
      <c r="AA48" s="155" t="s">
        <v>207</v>
      </c>
      <c r="AB48" s="155" t="s">
        <v>208</v>
      </c>
      <c r="AC48" s="155" t="s">
        <v>214</v>
      </c>
      <c r="AD48" s="155" t="s">
        <v>208</v>
      </c>
      <c r="AE48" s="155" t="s">
        <v>215</v>
      </c>
      <c r="AF48" s="155" t="s">
        <v>216</v>
      </c>
      <c r="AG48" s="155" t="s">
        <v>206</v>
      </c>
      <c r="AH48" s="155" t="s">
        <v>207</v>
      </c>
      <c r="AI48" s="155" t="s">
        <v>208</v>
      </c>
      <c r="AJ48" s="155" t="s">
        <v>214</v>
      </c>
      <c r="AK48" s="155" t="s">
        <v>208</v>
      </c>
      <c r="AL48" s="164"/>
      <c r="AM48" s="160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61"/>
      <c r="BG48" s="161"/>
      <c r="BH48" s="161"/>
      <c r="BI48" s="155"/>
      <c r="BJ48" s="161"/>
      <c r="BK48" s="161"/>
      <c r="BL48" s="161"/>
      <c r="BM48" s="155"/>
      <c r="BN48" s="161"/>
      <c r="BO48" s="161"/>
      <c r="BP48" s="161"/>
      <c r="BQ48" s="155"/>
      <c r="BR48" s="161"/>
      <c r="BS48" s="161"/>
      <c r="BT48" s="161"/>
      <c r="BU48" s="155"/>
      <c r="BV48" s="155"/>
      <c r="BW48" s="161"/>
      <c r="BX48" s="161"/>
      <c r="BY48" s="161"/>
      <c r="BZ48" s="155"/>
      <c r="CA48" s="161"/>
      <c r="CB48" s="161"/>
      <c r="CC48" s="161"/>
      <c r="CD48" s="155"/>
      <c r="CE48" s="161"/>
      <c r="CF48" s="161"/>
      <c r="CG48" s="161"/>
      <c r="CH48" s="155"/>
      <c r="CI48" s="161"/>
      <c r="CJ48" s="161"/>
      <c r="CK48" s="161"/>
      <c r="CL48" s="155"/>
      <c r="CM48" s="155"/>
      <c r="CN48" s="161"/>
      <c r="CO48" s="161"/>
      <c r="CP48" s="161"/>
      <c r="CQ48" s="155"/>
      <c r="CR48" s="161"/>
      <c r="CS48" s="161"/>
      <c r="CT48" s="161"/>
      <c r="CU48" s="155"/>
      <c r="CV48" s="161"/>
      <c r="CW48" s="161"/>
      <c r="CX48" s="161"/>
      <c r="CY48" s="155"/>
      <c r="CZ48" s="161"/>
      <c r="DA48" s="161"/>
      <c r="DB48" s="161"/>
      <c r="DC48" s="155"/>
      <c r="DD48" s="155"/>
      <c r="DE48" s="161"/>
      <c r="DF48" s="161"/>
      <c r="DG48" s="161"/>
      <c r="DH48" s="155"/>
      <c r="DI48" s="161"/>
      <c r="DJ48" s="161"/>
      <c r="DK48" s="161"/>
      <c r="DL48" s="155"/>
      <c r="DM48" s="161"/>
      <c r="DN48" s="161"/>
      <c r="DO48" s="161"/>
      <c r="DP48" s="155"/>
      <c r="DQ48" s="161"/>
      <c r="DR48" s="161"/>
      <c r="DS48" s="161"/>
      <c r="DT48" s="155"/>
      <c r="DU48" s="155"/>
      <c r="DV48" s="200" t="s">
        <v>254</v>
      </c>
      <c r="DW48" s="200" t="s">
        <v>255</v>
      </c>
      <c r="DX48" s="155" t="s">
        <v>256</v>
      </c>
      <c r="DY48" s="155" t="s">
        <v>257</v>
      </c>
      <c r="DZ48" s="136" t="s">
        <v>253</v>
      </c>
      <c r="EA48" s="136" t="s">
        <v>258</v>
      </c>
      <c r="EB48" s="137"/>
    </row>
    <row r="49" customFormat="false" ht="12.75" hidden="false" customHeight="true" outlineLevel="0" collapsed="false">
      <c r="C49" s="145"/>
      <c r="D49" s="201"/>
      <c r="E49" s="201"/>
      <c r="F49" s="201"/>
      <c r="G49" s="201"/>
      <c r="H49" s="173" t="s">
        <v>166</v>
      </c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202" t="s">
        <v>166</v>
      </c>
      <c r="AO49" s="202"/>
      <c r="AP49" s="202"/>
      <c r="AQ49" s="202"/>
      <c r="AR49" s="202"/>
      <c r="AS49" s="202"/>
      <c r="AT49" s="202"/>
      <c r="AU49" s="202"/>
      <c r="AV49" s="202"/>
      <c r="AW49" s="174" t="n">
        <f aca="false">SUMIF($EB50:$EB300,"&lt;&gt;1",AW50:AW300)</f>
        <v>99960.21783</v>
      </c>
      <c r="AX49" s="174" t="n">
        <f aca="false">SUMIF($EB50:$EB300,"&lt;&gt;1",AX50:AX300)</f>
        <v>42316.0106866667</v>
      </c>
      <c r="AY49" s="174" t="n">
        <f aca="false">SUMIF($EB50:$EB300,"&lt;&gt;1",AY50:AY300)</f>
        <v>19684.74146</v>
      </c>
      <c r="AZ49" s="174" t="n">
        <f aca="false">SUMIF($EB50:$EB300,"&lt;&gt;1",AZ50:AZ300)</f>
        <v>2076.45</v>
      </c>
      <c r="BA49" s="174" t="n">
        <f aca="false">SUMIF($EB50:$EB300,"&lt;&gt;1",BA50:BA300)</f>
        <v>9581.20659</v>
      </c>
      <c r="BB49" s="174" t="n">
        <f aca="false">SUMIF($EB50:$EB300,"&lt;&gt;1",BB50:BB300)</f>
        <v>11684.80659</v>
      </c>
      <c r="BC49" s="174" t="n">
        <f aca="false">SUMIF($EB50:$EB300,"&lt;&gt;1",BC50:BC300)</f>
        <v>33365.42013</v>
      </c>
      <c r="BD49" s="174" t="n">
        <f aca="false">SUMIF($EB50:$EB300,"&lt;&gt;1",BD50:BD300)</f>
        <v>24278.7870133333</v>
      </c>
      <c r="BE49" s="174" t="n">
        <f aca="false">SUMIF($EB50:$EB300,"&lt;&gt;1",BE50:BE300)</f>
        <v>2076.45</v>
      </c>
      <c r="BF49" s="174" t="n">
        <f aca="false">SUMIF($EB50:$EB300,"&lt;&gt;1",BF50:BF300)</f>
        <v>0</v>
      </c>
      <c r="BG49" s="174" t="n">
        <f aca="false">SUMIF($EB50:$EB300,"&lt;&gt;1",BG50:BG300)</f>
        <v>2076.45</v>
      </c>
      <c r="BH49" s="174" t="n">
        <f aca="false">SUMIF($EB50:$EB300,"&lt;&gt;1",BH50:BH300)</f>
        <v>0</v>
      </c>
      <c r="BI49" s="174" t="n">
        <f aca="false">SUMIF($EB50:$EB300,"&lt;&gt;1",BI50:BI300)</f>
        <v>0</v>
      </c>
      <c r="BJ49" s="174" t="n">
        <f aca="false">SUMIF($EB50:$EB300,"&lt;&gt;1",BJ50:BJ300)</f>
        <v>0</v>
      </c>
      <c r="BK49" s="174" t="n">
        <f aca="false">SUMIF($EB50:$EB300,"&lt;&gt;1",BK50:BK300)</f>
        <v>0</v>
      </c>
      <c r="BL49" s="174" t="n">
        <f aca="false">SUMIF($EB50:$EB300,"&lt;&gt;1",BL50:BL300)</f>
        <v>0</v>
      </c>
      <c r="BM49" s="174" t="n">
        <f aca="false">SUMIF($EB50:$EB300,"&lt;&gt;1",BM50:BM300)</f>
        <v>550</v>
      </c>
      <c r="BN49" s="174" t="n">
        <f aca="false">SUMIF($EB50:$EB300,"&lt;&gt;1",BN50:BN300)</f>
        <v>0</v>
      </c>
      <c r="BO49" s="174" t="n">
        <f aca="false">SUMIF($EB50:$EB300,"&lt;&gt;1",BO50:BO300)</f>
        <v>550</v>
      </c>
      <c r="BP49" s="174" t="n">
        <f aca="false">SUMIF($EB50:$EB300,"&lt;&gt;1",BP50:BP300)</f>
        <v>0</v>
      </c>
      <c r="BQ49" s="174" t="n">
        <f aca="false">SUMIF($EB50:$EB300,"&lt;&gt;1",BQ50:BQ300)</f>
        <v>2076.45</v>
      </c>
      <c r="BR49" s="174" t="n">
        <f aca="false">SUMIF($EB50:$EB300,"&lt;&gt;1",BR50:BR300)</f>
        <v>0</v>
      </c>
      <c r="BS49" s="174" t="n">
        <f aca="false">SUMIF($EB50:$EB300,"&lt;&gt;1",BS50:BS300)</f>
        <v>2076.45</v>
      </c>
      <c r="BT49" s="174" t="n">
        <f aca="false">SUMIF($EB50:$EB300,"&lt;&gt;1",BT50:BT300)</f>
        <v>0</v>
      </c>
      <c r="BU49" s="174" t="n">
        <f aca="false">SUMIF($EB50:$EB300,"&lt;&gt;1",BU50:BU300)</f>
        <v>55567.7571433333</v>
      </c>
      <c r="BV49" s="174" t="n">
        <f aca="false">SUMIF($EB50:$EB300,"&lt;&gt;1",BV50:BV300)</f>
        <v>9581.20659</v>
      </c>
      <c r="BW49" s="174" t="n">
        <f aca="false">SUMIF($EB50:$EB300,"&lt;&gt;1",BW50:BW300)</f>
        <v>2433.19701</v>
      </c>
      <c r="BX49" s="174" t="n">
        <f aca="false">SUMIF($EB50:$EB300,"&lt;&gt;1",BX50:BX300)</f>
        <v>7148.00958</v>
      </c>
      <c r="BY49" s="174" t="n">
        <f aca="false">SUMIF($EB50:$EB300,"&lt;&gt;1",BY50:BY300)</f>
        <v>0</v>
      </c>
      <c r="BZ49" s="174" t="n">
        <f aca="false">SUMIF($EB50:$EB300,"&lt;&gt;1",BZ50:BZ300)</f>
        <v>4606.4118</v>
      </c>
      <c r="CA49" s="174" t="n">
        <f aca="false">SUMIF($EB50:$EB300,"&lt;&gt;1",CA50:CA300)</f>
        <v>296.0118</v>
      </c>
      <c r="CB49" s="174" t="n">
        <f aca="false">SUMIF($EB50:$EB300,"&lt;&gt;1",CB50:CB300)</f>
        <v>4310.4</v>
      </c>
      <c r="CC49" s="174" t="n">
        <f aca="false">SUMIF($EB50:$EB300,"&lt;&gt;1",CC50:CC300)</f>
        <v>0</v>
      </c>
      <c r="CD49" s="174" t="n">
        <f aca="false">SUMIF($EB50:$EB300,"&lt;&gt;1",CD50:CD300)</f>
        <v>4606.4118</v>
      </c>
      <c r="CE49" s="174" t="n">
        <f aca="false">SUMIF($EB50:$EB300,"&lt;&gt;1",CE50:CE300)</f>
        <v>296.0118</v>
      </c>
      <c r="CF49" s="174" t="n">
        <f aca="false">SUMIF($EB50:$EB300,"&lt;&gt;1",CF50:CF300)</f>
        <v>4310.4</v>
      </c>
      <c r="CG49" s="174" t="n">
        <f aca="false">SUMIF($EB50:$EB300,"&lt;&gt;1",CG50:CG300)</f>
        <v>0</v>
      </c>
      <c r="CH49" s="174" t="n">
        <f aca="false">SUMIF($EB50:$EB300,"&lt;&gt;1",CH50:CH300)</f>
        <v>9581.20659</v>
      </c>
      <c r="CI49" s="174" t="n">
        <f aca="false">SUMIF($EB50:$EB300,"&lt;&gt;1",CI50:CI300)</f>
        <v>2433.19701</v>
      </c>
      <c r="CJ49" s="174" t="n">
        <f aca="false">SUMIF($EB50:$EB300,"&lt;&gt;1",CJ50:CJ300)</f>
        <v>7148.00958</v>
      </c>
      <c r="CK49" s="174" t="n">
        <f aca="false">SUMIF($EB50:$EB300,"&lt;&gt;1",CK50:CK300)</f>
        <v>0</v>
      </c>
      <c r="CL49" s="174" t="n">
        <f aca="false">SUMIF($EB50:$EB300,"&lt;&gt;1",CL50:CL300)</f>
        <v>48063.0005533333</v>
      </c>
      <c r="CM49" s="174" t="n">
        <f aca="false">SUMIF($EB50:$EB300,"&lt;&gt;1",CM50:CM300)</f>
        <v>11684.80659</v>
      </c>
      <c r="CN49" s="174" t="n">
        <f aca="false">SUMIF($EB50:$EB300,"&lt;&gt;1",CN50:CN300)</f>
        <v>2433.19701</v>
      </c>
      <c r="CO49" s="174" t="n">
        <f aca="false">SUMIF($EB50:$EB300,"&lt;&gt;1",CO50:CO300)</f>
        <v>9251.60958</v>
      </c>
      <c r="CP49" s="174" t="n">
        <f aca="false">SUMIF($EB50:$EB300,"&lt;&gt;1",CP50:CP300)</f>
        <v>0</v>
      </c>
      <c r="CQ49" s="174" t="n">
        <f aca="false">SUMIF($EB50:$EB300,"&lt;&gt;1",CQ50:CQ300)</f>
        <v>9581.20659</v>
      </c>
      <c r="CR49" s="174" t="n">
        <f aca="false">SUMIF($EB50:$EB300,"&lt;&gt;1",CR50:CR300)</f>
        <v>2433.19701</v>
      </c>
      <c r="CS49" s="174" t="n">
        <f aca="false">SUMIF($EB50:$EB300,"&lt;&gt;1",CS50:CS300)</f>
        <v>7148.00958</v>
      </c>
      <c r="CT49" s="174" t="n">
        <f aca="false">SUMIF($EB50:$EB300,"&lt;&gt;1",CT50:CT300)</f>
        <v>0</v>
      </c>
      <c r="CU49" s="174" t="n">
        <f aca="false">SUMIF($EB50:$EB300,"&lt;&gt;1",CU50:CU300)</f>
        <v>11084.80659</v>
      </c>
      <c r="CV49" s="174" t="n">
        <f aca="false">SUMIF($EB50:$EB300,"&lt;&gt;1",CV50:CV300)</f>
        <v>2433.19701</v>
      </c>
      <c r="CW49" s="174" t="n">
        <f aca="false">SUMIF($EB50:$EB300,"&lt;&gt;1",CW50:CW300)</f>
        <v>8651.60958</v>
      </c>
      <c r="CX49" s="174" t="n">
        <f aca="false">SUMIF($EB50:$EB300,"&lt;&gt;1",CX50:CX300)</f>
        <v>0</v>
      </c>
      <c r="CY49" s="174" t="n">
        <f aca="false">SUMIF($EB50:$EB300,"&lt;&gt;1",CY50:CY300)</f>
        <v>11684.80659</v>
      </c>
      <c r="CZ49" s="174" t="n">
        <f aca="false">SUMIF($EB50:$EB300,"&lt;&gt;1",CZ50:CZ300)</f>
        <v>2433.19701</v>
      </c>
      <c r="DA49" s="174" t="n">
        <f aca="false">SUMIF($EB50:$EB300,"&lt;&gt;1",DA50:DA300)</f>
        <v>9251.60958</v>
      </c>
      <c r="DB49" s="174" t="n">
        <f aca="false">SUMIF($EB50:$EB300,"&lt;&gt;1",DB50:DB300)</f>
        <v>0</v>
      </c>
      <c r="DC49" s="174" t="n">
        <f aca="false">SUMIF($EB50:$EB300,"&lt;&gt;1",DC50:DC300)</f>
        <v>45959.4005533333</v>
      </c>
      <c r="DD49" s="174" t="n">
        <f aca="false">SUMIF($EB50:$EB300,"&lt;&gt;1",DD50:DD300)</f>
        <v>33365.42013</v>
      </c>
      <c r="DE49" s="174" t="n">
        <f aca="false">SUMIF($EB50:$EB300,"&lt;&gt;1",DE50:DE300)</f>
        <v>16810.53673</v>
      </c>
      <c r="DF49" s="174" t="n">
        <f aca="false">SUMIF($EB50:$EB300,"&lt;&gt;1",DF50:DF300)</f>
        <v>14986.4444</v>
      </c>
      <c r="DG49" s="174" t="n">
        <f aca="false">SUMIF($EB50:$EB300,"&lt;&gt;1",DG50:DG300)</f>
        <v>1568.439</v>
      </c>
      <c r="DH49" s="174" t="n">
        <f aca="false">SUMIF($EB50:$EB300,"&lt;&gt;1",DH50:DH300)</f>
        <v>12602.15859</v>
      </c>
      <c r="DI49" s="174" t="n">
        <f aca="false">SUMIF($EB50:$EB300,"&lt;&gt;1",DI50:DI300)</f>
        <v>2656.54354</v>
      </c>
      <c r="DJ49" s="174" t="n">
        <f aca="false">SUMIF($EB50:$EB300,"&lt;&gt;1",DJ50:DJ300)</f>
        <v>9945.61505</v>
      </c>
      <c r="DK49" s="174" t="n">
        <f aca="false">SUMIF($EB50:$EB300,"&lt;&gt;1",DK50:DK300)</f>
        <v>0</v>
      </c>
      <c r="DL49" s="174" t="n">
        <f aca="false">SUMIF($EB50:$EB300,"&lt;&gt;1",DL50:DL300)</f>
        <v>13202.15859</v>
      </c>
      <c r="DM49" s="174" t="n">
        <f aca="false">SUMIF($EB50:$EB300,"&lt;&gt;1",DM50:DM300)</f>
        <v>2656.54354</v>
      </c>
      <c r="DN49" s="174" t="n">
        <f aca="false">SUMIF($EB50:$EB300,"&lt;&gt;1",DN50:DN300)</f>
        <v>10545.61505</v>
      </c>
      <c r="DO49" s="174" t="n">
        <f aca="false">SUMIF($EB50:$EB300,"&lt;&gt;1",DO50:DO300)</f>
        <v>0</v>
      </c>
      <c r="DP49" s="174" t="n">
        <f aca="false">SUMIF($EB50:$EB300,"&lt;&gt;1",DP50:DP300)</f>
        <v>33365.42013</v>
      </c>
      <c r="DQ49" s="174" t="n">
        <f aca="false">SUMIF($EB50:$EB300,"&lt;&gt;1",DQ50:DQ300)</f>
        <v>16810.53673</v>
      </c>
      <c r="DR49" s="174" t="n">
        <f aca="false">SUMIF($EB50:$EB300,"&lt;&gt;1",DR50:DR300)</f>
        <v>14986.4444</v>
      </c>
      <c r="DS49" s="174" t="n">
        <f aca="false">SUMIF($EB50:$EB300,"&lt;&gt;1",DS50:DS300)</f>
        <v>1568.439</v>
      </c>
      <c r="DT49" s="174" t="n">
        <f aca="false">SUMIF($EB50:$EB300,"&lt;&gt;1",DT50:DT300)</f>
        <v>24278.7870133333</v>
      </c>
      <c r="DU49" s="203"/>
      <c r="DV49" s="203"/>
      <c r="DW49" s="203"/>
      <c r="DX49" s="203"/>
      <c r="DY49" s="203"/>
      <c r="DZ49" s="203"/>
      <c r="EA49" s="203"/>
      <c r="EB49" s="137"/>
    </row>
    <row r="50" customFormat="false" ht="12" hidden="true" customHeight="true" outlineLevel="0" collapsed="false">
      <c r="C50" s="145"/>
      <c r="D50" s="184" t="n">
        <v>0</v>
      </c>
      <c r="E50" s="184"/>
      <c r="F50" s="184"/>
      <c r="G50" s="184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37"/>
    </row>
    <row r="51" customFormat="false" ht="11.25" hidden="false" customHeight="true" outlineLevel="0" collapsed="false">
      <c r="C51" s="204"/>
      <c r="D51" s="205" t="n">
        <v>1</v>
      </c>
      <c r="E51" s="206" t="s">
        <v>259</v>
      </c>
      <c r="F51" s="206" t="s">
        <v>260</v>
      </c>
      <c r="G51" s="206" t="s">
        <v>261</v>
      </c>
      <c r="H51" s="206" t="s">
        <v>262</v>
      </c>
      <c r="I51" s="206" t="s">
        <v>263</v>
      </c>
      <c r="J51" s="206" t="s">
        <v>263</v>
      </c>
      <c r="K51" s="205" t="s">
        <v>264</v>
      </c>
      <c r="L51" s="206"/>
      <c r="M51" s="206"/>
      <c r="N51" s="205" t="n">
        <v>5</v>
      </c>
      <c r="O51" s="205" t="n">
        <v>2019</v>
      </c>
      <c r="P51" s="207" t="s">
        <v>178</v>
      </c>
      <c r="Q51" s="207" t="s">
        <v>265</v>
      </c>
      <c r="R51" s="208" t="n">
        <v>100.000196422877</v>
      </c>
      <c r="S51" s="209" t="n">
        <v>100</v>
      </c>
      <c r="T51" s="210"/>
      <c r="U51" s="211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3"/>
      <c r="EC51" s="191"/>
      <c r="ED51" s="191"/>
      <c r="EE51" s="191"/>
      <c r="EF51" s="191"/>
      <c r="EG51" s="191"/>
      <c r="EH51" s="191"/>
      <c r="EI51" s="191"/>
    </row>
    <row r="52" customFormat="false" ht="11.25" hidden="false" customHeight="true" outlineLevel="0" collapsed="false">
      <c r="C52" s="204"/>
      <c r="D52" s="205"/>
      <c r="E52" s="206"/>
      <c r="F52" s="206"/>
      <c r="G52" s="206"/>
      <c r="H52" s="206"/>
      <c r="I52" s="206"/>
      <c r="J52" s="206"/>
      <c r="K52" s="205"/>
      <c r="L52" s="214"/>
      <c r="M52" s="214"/>
      <c r="N52" s="205"/>
      <c r="O52" s="205"/>
      <c r="P52" s="207"/>
      <c r="Q52" s="207"/>
      <c r="R52" s="208"/>
      <c r="S52" s="209"/>
      <c r="T52" s="210"/>
      <c r="U52" s="215"/>
      <c r="V52" s="216" t="n">
        <v>1</v>
      </c>
      <c r="W52" s="183" t="s">
        <v>266</v>
      </c>
      <c r="X52" s="183" t="s">
        <v>267</v>
      </c>
      <c r="Y52" s="183" t="s">
        <v>268</v>
      </c>
      <c r="Z52" s="183" t="s">
        <v>269</v>
      </c>
      <c r="AA52" s="183" t="s">
        <v>269</v>
      </c>
      <c r="AB52" s="183" t="s">
        <v>264</v>
      </c>
      <c r="AC52" s="183" t="s">
        <v>270</v>
      </c>
      <c r="AD52" s="183" t="s">
        <v>271</v>
      </c>
      <c r="AE52" s="183" t="s">
        <v>272</v>
      </c>
      <c r="AF52" s="183" t="s">
        <v>273</v>
      </c>
      <c r="AG52" s="183" t="s">
        <v>263</v>
      </c>
      <c r="AH52" s="183" t="s">
        <v>263</v>
      </c>
      <c r="AI52" s="183" t="s">
        <v>264</v>
      </c>
      <c r="AJ52" s="183" t="s">
        <v>270</v>
      </c>
      <c r="AK52" s="183" t="s">
        <v>271</v>
      </c>
      <c r="AL52" s="217"/>
      <c r="AM52" s="218"/>
      <c r="AN52" s="219"/>
      <c r="AO52" s="219"/>
      <c r="AP52" s="219"/>
      <c r="AQ52" s="219"/>
      <c r="AR52" s="219"/>
      <c r="AS52" s="219"/>
      <c r="AT52" s="219"/>
      <c r="AU52" s="219"/>
      <c r="AV52" s="219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213"/>
      <c r="EC52" s="220"/>
      <c r="ED52" s="220"/>
      <c r="EE52" s="220"/>
      <c r="EF52" s="191"/>
      <c r="EG52" s="220"/>
      <c r="EH52" s="220"/>
      <c r="EI52" s="220"/>
      <c r="EJ52" s="220"/>
      <c r="EK52" s="220"/>
    </row>
    <row r="53" customFormat="false" ht="15" hidden="false" customHeight="true" outlineLevel="0" collapsed="false">
      <c r="C53" s="204"/>
      <c r="D53" s="205"/>
      <c r="E53" s="206"/>
      <c r="F53" s="206"/>
      <c r="G53" s="206"/>
      <c r="H53" s="206"/>
      <c r="I53" s="206"/>
      <c r="J53" s="206"/>
      <c r="K53" s="205"/>
      <c r="L53" s="214"/>
      <c r="M53" s="214"/>
      <c r="N53" s="205"/>
      <c r="O53" s="205"/>
      <c r="P53" s="207"/>
      <c r="Q53" s="207"/>
      <c r="R53" s="208"/>
      <c r="S53" s="209"/>
      <c r="T53" s="210"/>
      <c r="U53" s="215"/>
      <c r="V53" s="216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221"/>
      <c r="AM53" s="183" t="s">
        <v>274</v>
      </c>
      <c r="AN53" s="222" t="s">
        <v>223</v>
      </c>
      <c r="AO53" s="223" t="s">
        <v>56</v>
      </c>
      <c r="AP53" s="223"/>
      <c r="AQ53" s="223"/>
      <c r="AR53" s="223"/>
      <c r="AS53" s="223"/>
      <c r="AT53" s="223"/>
      <c r="AU53" s="223"/>
      <c r="AV53" s="223"/>
      <c r="AW53" s="224" t="n">
        <v>1527.317</v>
      </c>
      <c r="AX53" s="224" t="n">
        <v>0</v>
      </c>
      <c r="AY53" s="224" t="n">
        <v>0</v>
      </c>
      <c r="AZ53" s="224" t="n">
        <f aca="false">BE53</f>
        <v>0</v>
      </c>
      <c r="BA53" s="224" t="n">
        <f aca="false">BV53</f>
        <v>0</v>
      </c>
      <c r="BB53" s="224" t="n">
        <f aca="false">CM53</f>
        <v>0</v>
      </c>
      <c r="BC53" s="224" t="n">
        <f aca="false">DD53</f>
        <v>0</v>
      </c>
      <c r="BD53" s="224" t="n">
        <f aca="false">AW53-AX53-BC53</f>
        <v>1527.317</v>
      </c>
      <c r="BE53" s="224" t="n">
        <f aca="false">BQ53</f>
        <v>0</v>
      </c>
      <c r="BF53" s="224" t="n">
        <f aca="false">BR53</f>
        <v>0</v>
      </c>
      <c r="BG53" s="224" t="n">
        <f aca="false">BS53</f>
        <v>0</v>
      </c>
      <c r="BH53" s="224" t="n">
        <f aca="false">BT53</f>
        <v>0</v>
      </c>
      <c r="BI53" s="224" t="n">
        <f aca="false">BJ53+BK53+BL53</f>
        <v>0</v>
      </c>
      <c r="BJ53" s="225" t="n">
        <v>0</v>
      </c>
      <c r="BK53" s="225" t="n">
        <v>0</v>
      </c>
      <c r="BL53" s="225" t="n">
        <v>0</v>
      </c>
      <c r="BM53" s="224" t="n">
        <f aca="false">BN53+BO53+BP53</f>
        <v>0</v>
      </c>
      <c r="BN53" s="225" t="n">
        <v>0</v>
      </c>
      <c r="BO53" s="225" t="n">
        <v>0</v>
      </c>
      <c r="BP53" s="225" t="n">
        <v>0</v>
      </c>
      <c r="BQ53" s="224" t="n">
        <f aca="false">BR53+BS53+BT53</f>
        <v>0</v>
      </c>
      <c r="BR53" s="225" t="n">
        <v>0</v>
      </c>
      <c r="BS53" s="225" t="n">
        <v>0</v>
      </c>
      <c r="BT53" s="225" t="n">
        <v>0</v>
      </c>
      <c r="BU53" s="224" t="n">
        <f aca="false">$AW53-$AX53-AZ53</f>
        <v>1527.317</v>
      </c>
      <c r="BV53" s="224" t="n">
        <f aca="false">CH53</f>
        <v>0</v>
      </c>
      <c r="BW53" s="224" t="n">
        <f aca="false">CI53</f>
        <v>0</v>
      </c>
      <c r="BX53" s="224" t="n">
        <f aca="false">CJ53</f>
        <v>0</v>
      </c>
      <c r="BY53" s="224" t="n">
        <f aca="false">CK53</f>
        <v>0</v>
      </c>
      <c r="BZ53" s="224" t="n">
        <f aca="false">CA53+CB53+CC53</f>
        <v>0</v>
      </c>
      <c r="CA53" s="225" t="n">
        <v>0</v>
      </c>
      <c r="CB53" s="225" t="n">
        <v>0</v>
      </c>
      <c r="CC53" s="225" t="n">
        <v>0</v>
      </c>
      <c r="CD53" s="224" t="n">
        <f aca="false">CE53+CF53+CG53</f>
        <v>0</v>
      </c>
      <c r="CE53" s="225" t="n">
        <v>0</v>
      </c>
      <c r="CF53" s="225" t="n">
        <v>0</v>
      </c>
      <c r="CG53" s="225" t="n">
        <v>0</v>
      </c>
      <c r="CH53" s="224" t="n">
        <f aca="false">CI53+CJ53+CK53</f>
        <v>0</v>
      </c>
      <c r="CI53" s="225" t="n">
        <v>0</v>
      </c>
      <c r="CJ53" s="225" t="n">
        <v>0</v>
      </c>
      <c r="CK53" s="225" t="n">
        <v>0</v>
      </c>
      <c r="CL53" s="224" t="n">
        <f aca="false">$AW53-$AX53-BA53</f>
        <v>1527.317</v>
      </c>
      <c r="CM53" s="224" t="n">
        <f aca="false">CY53</f>
        <v>0</v>
      </c>
      <c r="CN53" s="224" t="n">
        <f aca="false">CZ53</f>
        <v>0</v>
      </c>
      <c r="CO53" s="224" t="n">
        <f aca="false">DA53</f>
        <v>0</v>
      </c>
      <c r="CP53" s="224" t="n">
        <f aca="false">DB53</f>
        <v>0</v>
      </c>
      <c r="CQ53" s="224" t="n">
        <f aca="false">CR53+CS53+CT53</f>
        <v>0</v>
      </c>
      <c r="CR53" s="225" t="n">
        <v>0</v>
      </c>
      <c r="CS53" s="225" t="n">
        <v>0</v>
      </c>
      <c r="CT53" s="225" t="n">
        <v>0</v>
      </c>
      <c r="CU53" s="224" t="n">
        <f aca="false">CV53+CW53+CX53</f>
        <v>0</v>
      </c>
      <c r="CV53" s="225" t="n">
        <v>0</v>
      </c>
      <c r="CW53" s="225" t="n">
        <v>0</v>
      </c>
      <c r="CX53" s="225" t="n">
        <v>0</v>
      </c>
      <c r="CY53" s="224" t="n">
        <f aca="false">CZ53+DA53+DB53</f>
        <v>0</v>
      </c>
      <c r="CZ53" s="225" t="n">
        <v>0</v>
      </c>
      <c r="DA53" s="225" t="n">
        <v>0</v>
      </c>
      <c r="DB53" s="225" t="n">
        <v>0</v>
      </c>
      <c r="DC53" s="224" t="n">
        <f aca="false">$AW53-$AX53-BB53</f>
        <v>1527.317</v>
      </c>
      <c r="DD53" s="224" t="n">
        <f aca="false">DP53</f>
        <v>0</v>
      </c>
      <c r="DE53" s="224" t="n">
        <f aca="false">DQ53</f>
        <v>0</v>
      </c>
      <c r="DF53" s="224" t="n">
        <f aca="false">DR53</f>
        <v>0</v>
      </c>
      <c r="DG53" s="224" t="n">
        <f aca="false">DS53</f>
        <v>0</v>
      </c>
      <c r="DH53" s="224" t="n">
        <f aca="false">DI53+DJ53+DK53</f>
        <v>0</v>
      </c>
      <c r="DI53" s="225" t="n">
        <v>0</v>
      </c>
      <c r="DJ53" s="225" t="n">
        <v>0</v>
      </c>
      <c r="DK53" s="225" t="n">
        <v>0</v>
      </c>
      <c r="DL53" s="224" t="n">
        <f aca="false">DM53+DN53+DO53</f>
        <v>0</v>
      </c>
      <c r="DM53" s="225" t="n">
        <v>0</v>
      </c>
      <c r="DN53" s="225" t="n">
        <v>0</v>
      </c>
      <c r="DO53" s="225" t="n">
        <v>0</v>
      </c>
      <c r="DP53" s="224" t="n">
        <f aca="false">DQ53+DR53+DS53</f>
        <v>0</v>
      </c>
      <c r="DQ53" s="225" t="n">
        <v>0</v>
      </c>
      <c r="DR53" s="225" t="n">
        <v>0</v>
      </c>
      <c r="DS53" s="225" t="n">
        <v>0</v>
      </c>
      <c r="DT53" s="224" t="n">
        <f aca="false">$AW53-$AX53-BC53</f>
        <v>1527.317</v>
      </c>
      <c r="DU53" s="224" t="n">
        <f aca="false">BC53-AY53</f>
        <v>0</v>
      </c>
      <c r="DV53" s="225"/>
      <c r="DW53" s="225"/>
      <c r="DX53" s="226"/>
      <c r="DY53" s="225"/>
      <c r="DZ53" s="226"/>
      <c r="EA53" s="227"/>
      <c r="EB53" s="213" t="n">
        <v>0</v>
      </c>
      <c r="EC53" s="190" t="str">
        <f aca="false">AN53 &amp; EB53</f>
        <v>Амортизационные отчисления0</v>
      </c>
      <c r="ED53" s="190" t="str">
        <f aca="false">AN53&amp;AO53</f>
        <v>Амортизационные отчислениянет</v>
      </c>
      <c r="EE53" s="191"/>
      <c r="EF53" s="191"/>
      <c r="EG53" s="220"/>
      <c r="EH53" s="220"/>
      <c r="EI53" s="220"/>
      <c r="EJ53" s="220"/>
      <c r="EV53" s="191"/>
    </row>
    <row r="54" customFormat="false" ht="15" hidden="false" customHeight="true" outlineLevel="0" collapsed="false">
      <c r="C54" s="204"/>
      <c r="D54" s="205"/>
      <c r="E54" s="206"/>
      <c r="F54" s="206"/>
      <c r="G54" s="206"/>
      <c r="H54" s="206"/>
      <c r="I54" s="206"/>
      <c r="J54" s="206"/>
      <c r="K54" s="205"/>
      <c r="L54" s="214"/>
      <c r="M54" s="214"/>
      <c r="N54" s="205"/>
      <c r="O54" s="205"/>
      <c r="P54" s="207"/>
      <c r="Q54" s="207"/>
      <c r="R54" s="208"/>
      <c r="S54" s="209"/>
      <c r="T54" s="210"/>
      <c r="U54" s="215"/>
      <c r="V54" s="216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221"/>
      <c r="AM54" s="183" t="s">
        <v>228</v>
      </c>
      <c r="AN54" s="222" t="s">
        <v>221</v>
      </c>
      <c r="AO54" s="223" t="s">
        <v>56</v>
      </c>
      <c r="AP54" s="223"/>
      <c r="AQ54" s="223"/>
      <c r="AR54" s="223"/>
      <c r="AS54" s="223"/>
      <c r="AT54" s="223"/>
      <c r="AU54" s="223"/>
      <c r="AV54" s="223"/>
      <c r="AW54" s="224" t="n">
        <v>0</v>
      </c>
      <c r="AX54" s="224" t="n">
        <v>1527.32</v>
      </c>
      <c r="AY54" s="224" t="n">
        <v>0</v>
      </c>
      <c r="AZ54" s="224" t="n">
        <f aca="false">BE54</f>
        <v>0</v>
      </c>
      <c r="BA54" s="224" t="n">
        <f aca="false">BV54</f>
        <v>0</v>
      </c>
      <c r="BB54" s="224" t="n">
        <f aca="false">CM54</f>
        <v>0</v>
      </c>
      <c r="BC54" s="224" t="n">
        <f aca="false">DD54</f>
        <v>0</v>
      </c>
      <c r="BD54" s="224" t="n">
        <f aca="false">AW54-AX54-BC54</f>
        <v>-1527.32</v>
      </c>
      <c r="BE54" s="224" t="n">
        <f aca="false">BQ54</f>
        <v>0</v>
      </c>
      <c r="BF54" s="224" t="n">
        <f aca="false">BR54</f>
        <v>0</v>
      </c>
      <c r="BG54" s="224" t="n">
        <f aca="false">BS54</f>
        <v>0</v>
      </c>
      <c r="BH54" s="224" t="n">
        <f aca="false">BT54</f>
        <v>0</v>
      </c>
      <c r="BI54" s="224" t="n">
        <f aca="false">BJ54+BK54+BL54</f>
        <v>0</v>
      </c>
      <c r="BJ54" s="225" t="n">
        <v>0</v>
      </c>
      <c r="BK54" s="225" t="n">
        <v>0</v>
      </c>
      <c r="BL54" s="225" t="n">
        <v>0</v>
      </c>
      <c r="BM54" s="224" t="n">
        <f aca="false">BN54+BO54+BP54</f>
        <v>0</v>
      </c>
      <c r="BN54" s="225" t="n">
        <v>0</v>
      </c>
      <c r="BO54" s="225" t="n">
        <v>0</v>
      </c>
      <c r="BP54" s="225" t="n">
        <v>0</v>
      </c>
      <c r="BQ54" s="224" t="n">
        <f aca="false">BR54+BS54+BT54</f>
        <v>0</v>
      </c>
      <c r="BR54" s="225" t="n">
        <v>0</v>
      </c>
      <c r="BS54" s="225" t="n">
        <v>0</v>
      </c>
      <c r="BT54" s="225" t="n">
        <v>0</v>
      </c>
      <c r="BU54" s="224" t="n">
        <f aca="false">$AW54-$AX54-AZ54</f>
        <v>-1527.32</v>
      </c>
      <c r="BV54" s="224" t="n">
        <f aca="false">CH54</f>
        <v>0</v>
      </c>
      <c r="BW54" s="224" t="n">
        <f aca="false">CI54</f>
        <v>0</v>
      </c>
      <c r="BX54" s="224" t="n">
        <f aca="false">CJ54</f>
        <v>0</v>
      </c>
      <c r="BY54" s="224" t="n">
        <f aca="false">CK54</f>
        <v>0</v>
      </c>
      <c r="BZ54" s="224" t="n">
        <f aca="false">CA54+CB54+CC54</f>
        <v>0</v>
      </c>
      <c r="CA54" s="225" t="n">
        <v>0</v>
      </c>
      <c r="CB54" s="225" t="n">
        <v>0</v>
      </c>
      <c r="CC54" s="225" t="n">
        <v>0</v>
      </c>
      <c r="CD54" s="224" t="n">
        <f aca="false">CE54+CF54+CG54</f>
        <v>0</v>
      </c>
      <c r="CE54" s="225" t="n">
        <v>0</v>
      </c>
      <c r="CF54" s="225" t="n">
        <v>0</v>
      </c>
      <c r="CG54" s="225" t="n">
        <v>0</v>
      </c>
      <c r="CH54" s="224" t="n">
        <f aca="false">CI54+CJ54+CK54</f>
        <v>0</v>
      </c>
      <c r="CI54" s="225" t="n">
        <v>0</v>
      </c>
      <c r="CJ54" s="225" t="n">
        <v>0</v>
      </c>
      <c r="CK54" s="225" t="n">
        <v>0</v>
      </c>
      <c r="CL54" s="224" t="n">
        <f aca="false">$AW54-$AX54-BA54</f>
        <v>-1527.32</v>
      </c>
      <c r="CM54" s="224" t="n">
        <f aca="false">CY54</f>
        <v>0</v>
      </c>
      <c r="CN54" s="224" t="n">
        <f aca="false">CZ54</f>
        <v>0</v>
      </c>
      <c r="CO54" s="224" t="n">
        <f aca="false">DA54</f>
        <v>0</v>
      </c>
      <c r="CP54" s="224" t="n">
        <f aca="false">DB54</f>
        <v>0</v>
      </c>
      <c r="CQ54" s="224" t="n">
        <f aca="false">CR54+CS54+CT54</f>
        <v>0</v>
      </c>
      <c r="CR54" s="225" t="n">
        <v>0</v>
      </c>
      <c r="CS54" s="225" t="n">
        <v>0</v>
      </c>
      <c r="CT54" s="225" t="n">
        <v>0</v>
      </c>
      <c r="CU54" s="224" t="n">
        <f aca="false">CV54+CW54+CX54</f>
        <v>0</v>
      </c>
      <c r="CV54" s="225" t="n">
        <v>0</v>
      </c>
      <c r="CW54" s="225" t="n">
        <v>0</v>
      </c>
      <c r="CX54" s="225" t="n">
        <v>0</v>
      </c>
      <c r="CY54" s="224" t="n">
        <f aca="false">CZ54+DA54+DB54</f>
        <v>0</v>
      </c>
      <c r="CZ54" s="225" t="n">
        <v>0</v>
      </c>
      <c r="DA54" s="225" t="n">
        <v>0</v>
      </c>
      <c r="DB54" s="225" t="n">
        <v>0</v>
      </c>
      <c r="DC54" s="224" t="n">
        <f aca="false">$AW54-$AX54-BB54</f>
        <v>-1527.32</v>
      </c>
      <c r="DD54" s="224" t="n">
        <f aca="false">DP54</f>
        <v>0</v>
      </c>
      <c r="DE54" s="224" t="n">
        <f aca="false">DQ54</f>
        <v>0</v>
      </c>
      <c r="DF54" s="224" t="n">
        <f aca="false">DR54</f>
        <v>0</v>
      </c>
      <c r="DG54" s="224" t="n">
        <f aca="false">DS54</f>
        <v>0</v>
      </c>
      <c r="DH54" s="224" t="n">
        <f aca="false">DI54+DJ54+DK54</f>
        <v>0</v>
      </c>
      <c r="DI54" s="225" t="n">
        <v>0</v>
      </c>
      <c r="DJ54" s="225" t="n">
        <v>0</v>
      </c>
      <c r="DK54" s="225" t="n">
        <v>0</v>
      </c>
      <c r="DL54" s="224" t="n">
        <f aca="false">DM54+DN54+DO54</f>
        <v>0</v>
      </c>
      <c r="DM54" s="225" t="n">
        <v>0</v>
      </c>
      <c r="DN54" s="225" t="n">
        <v>0</v>
      </c>
      <c r="DO54" s="225" t="n">
        <v>0</v>
      </c>
      <c r="DP54" s="224" t="n">
        <f aca="false">DQ54+DR54+DS54</f>
        <v>0</v>
      </c>
      <c r="DQ54" s="225" t="n">
        <v>0</v>
      </c>
      <c r="DR54" s="225" t="n">
        <v>0</v>
      </c>
      <c r="DS54" s="225" t="n">
        <v>0</v>
      </c>
      <c r="DT54" s="224" t="n">
        <f aca="false">$AW54-$AX54-BC54</f>
        <v>-1527.32</v>
      </c>
      <c r="DU54" s="224" t="n">
        <f aca="false">BC54-AY54</f>
        <v>0</v>
      </c>
      <c r="DV54" s="225"/>
      <c r="DW54" s="225"/>
      <c r="DX54" s="226"/>
      <c r="DY54" s="225"/>
      <c r="DZ54" s="226"/>
      <c r="EA54" s="227"/>
      <c r="EB54" s="213" t="n">
        <v>0</v>
      </c>
      <c r="EC54" s="190" t="str">
        <f aca="false">AN54 &amp; EB54</f>
        <v>Прибыль направляемая на инвестиции0</v>
      </c>
      <c r="ED54" s="190" t="str">
        <f aca="false">AN54&amp;AO54</f>
        <v>Прибыль направляемая на инвестициинет</v>
      </c>
      <c r="EE54" s="191"/>
      <c r="EF54" s="191"/>
      <c r="EG54" s="220"/>
      <c r="EH54" s="220"/>
      <c r="EI54" s="220"/>
      <c r="EJ54" s="220"/>
      <c r="EV54" s="191"/>
    </row>
    <row r="55" customFormat="false" ht="11.25" hidden="false" customHeight="true" outlineLevel="0" collapsed="false">
      <c r="C55" s="204"/>
      <c r="D55" s="205" t="n">
        <v>2</v>
      </c>
      <c r="E55" s="206" t="s">
        <v>259</v>
      </c>
      <c r="F55" s="206" t="s">
        <v>260</v>
      </c>
      <c r="G55" s="206" t="s">
        <v>261</v>
      </c>
      <c r="H55" s="206" t="s">
        <v>275</v>
      </c>
      <c r="I55" s="206" t="s">
        <v>263</v>
      </c>
      <c r="J55" s="206" t="s">
        <v>263</v>
      </c>
      <c r="K55" s="205" t="s">
        <v>264</v>
      </c>
      <c r="L55" s="206"/>
      <c r="M55" s="206"/>
      <c r="N55" s="205" t="n">
        <v>5</v>
      </c>
      <c r="O55" s="205" t="n">
        <v>2021</v>
      </c>
      <c r="P55" s="207" t="s">
        <v>178</v>
      </c>
      <c r="Q55" s="207" t="s">
        <v>276</v>
      </c>
      <c r="R55" s="208" t="n">
        <v>0</v>
      </c>
      <c r="S55" s="209" t="n">
        <v>0</v>
      </c>
      <c r="T55" s="210"/>
      <c r="U55" s="211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2"/>
      <c r="CQ55" s="212"/>
      <c r="CR55" s="212"/>
      <c r="CS55" s="212"/>
      <c r="CT55" s="212"/>
      <c r="CU55" s="212"/>
      <c r="CV55" s="212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2"/>
      <c r="DS55" s="212"/>
      <c r="DT55" s="212"/>
      <c r="DU55" s="212"/>
      <c r="DV55" s="212"/>
      <c r="DW55" s="212"/>
      <c r="DX55" s="212"/>
      <c r="DY55" s="212"/>
      <c r="DZ55" s="212"/>
      <c r="EA55" s="212"/>
      <c r="EB55" s="213"/>
      <c r="EC55" s="191"/>
      <c r="ED55" s="191"/>
      <c r="EE55" s="191"/>
      <c r="EF55" s="191"/>
      <c r="EG55" s="191"/>
      <c r="EH55" s="191"/>
      <c r="EI55" s="191"/>
    </row>
    <row r="56" customFormat="false" ht="11.25" hidden="false" customHeight="true" outlineLevel="0" collapsed="false">
      <c r="C56" s="204"/>
      <c r="D56" s="205"/>
      <c r="E56" s="206"/>
      <c r="F56" s="206"/>
      <c r="G56" s="206"/>
      <c r="H56" s="206"/>
      <c r="I56" s="206"/>
      <c r="J56" s="206"/>
      <c r="K56" s="205"/>
      <c r="L56" s="214"/>
      <c r="M56" s="214"/>
      <c r="N56" s="205"/>
      <c r="O56" s="205"/>
      <c r="P56" s="207"/>
      <c r="Q56" s="207"/>
      <c r="R56" s="208"/>
      <c r="S56" s="209"/>
      <c r="T56" s="210"/>
      <c r="U56" s="215"/>
      <c r="V56" s="216" t="n">
        <v>1</v>
      </c>
      <c r="W56" s="183" t="s">
        <v>266</v>
      </c>
      <c r="X56" s="183" t="s">
        <v>267</v>
      </c>
      <c r="Y56" s="183" t="s">
        <v>268</v>
      </c>
      <c r="Z56" s="183" t="s">
        <v>269</v>
      </c>
      <c r="AA56" s="183" t="s">
        <v>269</v>
      </c>
      <c r="AB56" s="183" t="s">
        <v>264</v>
      </c>
      <c r="AC56" s="183" t="s">
        <v>270</v>
      </c>
      <c r="AD56" s="183" t="s">
        <v>271</v>
      </c>
      <c r="AE56" s="183" t="s">
        <v>272</v>
      </c>
      <c r="AF56" s="183" t="s">
        <v>273</v>
      </c>
      <c r="AG56" s="183" t="s">
        <v>263</v>
      </c>
      <c r="AH56" s="183" t="s">
        <v>263</v>
      </c>
      <c r="AI56" s="183" t="s">
        <v>264</v>
      </c>
      <c r="AJ56" s="183" t="s">
        <v>270</v>
      </c>
      <c r="AK56" s="183" t="s">
        <v>271</v>
      </c>
      <c r="AL56" s="217"/>
      <c r="AM56" s="218"/>
      <c r="AN56" s="219"/>
      <c r="AO56" s="219"/>
      <c r="AP56" s="219"/>
      <c r="AQ56" s="219"/>
      <c r="AR56" s="219"/>
      <c r="AS56" s="219"/>
      <c r="AT56" s="219"/>
      <c r="AU56" s="219"/>
      <c r="AV56" s="219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213"/>
      <c r="EC56" s="220"/>
      <c r="ED56" s="220"/>
      <c r="EE56" s="220"/>
      <c r="EF56" s="191"/>
      <c r="EG56" s="220"/>
      <c r="EH56" s="220"/>
      <c r="EI56" s="220"/>
      <c r="EJ56" s="220"/>
      <c r="EK56" s="220"/>
    </row>
    <row r="57" customFormat="false" ht="15" hidden="false" customHeight="true" outlineLevel="0" collapsed="false">
      <c r="C57" s="204"/>
      <c r="D57" s="205"/>
      <c r="E57" s="206"/>
      <c r="F57" s="206"/>
      <c r="G57" s="206"/>
      <c r="H57" s="206"/>
      <c r="I57" s="206"/>
      <c r="J57" s="206"/>
      <c r="K57" s="205"/>
      <c r="L57" s="214"/>
      <c r="M57" s="214"/>
      <c r="N57" s="205"/>
      <c r="O57" s="205"/>
      <c r="P57" s="207"/>
      <c r="Q57" s="207"/>
      <c r="R57" s="208"/>
      <c r="S57" s="209"/>
      <c r="T57" s="210"/>
      <c r="U57" s="215"/>
      <c r="V57" s="216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221"/>
      <c r="AM57" s="183" t="s">
        <v>274</v>
      </c>
      <c r="AN57" s="222" t="s">
        <v>223</v>
      </c>
      <c r="AO57" s="223" t="s">
        <v>56</v>
      </c>
      <c r="AP57" s="223"/>
      <c r="AQ57" s="223"/>
      <c r="AR57" s="223"/>
      <c r="AS57" s="223"/>
      <c r="AT57" s="223"/>
      <c r="AU57" s="223"/>
      <c r="AV57" s="223"/>
      <c r="AW57" s="224" t="n">
        <v>0</v>
      </c>
      <c r="AX57" s="224" t="n">
        <v>0</v>
      </c>
      <c r="AY57" s="224" t="n">
        <v>0</v>
      </c>
      <c r="AZ57" s="224" t="n">
        <f aca="false">BE57</f>
        <v>0</v>
      </c>
      <c r="BA57" s="224" t="n">
        <f aca="false">BV57</f>
        <v>0</v>
      </c>
      <c r="BB57" s="224" t="n">
        <f aca="false">CM57</f>
        <v>0</v>
      </c>
      <c r="BC57" s="224" t="n">
        <f aca="false">DD57</f>
        <v>0</v>
      </c>
      <c r="BD57" s="224" t="n">
        <f aca="false">AW57-AX57-BC57</f>
        <v>0</v>
      </c>
      <c r="BE57" s="224" t="n">
        <f aca="false">BQ57</f>
        <v>0</v>
      </c>
      <c r="BF57" s="224" t="n">
        <f aca="false">BR57</f>
        <v>0</v>
      </c>
      <c r="BG57" s="224" t="n">
        <f aca="false">BS57</f>
        <v>0</v>
      </c>
      <c r="BH57" s="224" t="n">
        <f aca="false">BT57</f>
        <v>0</v>
      </c>
      <c r="BI57" s="224" t="n">
        <f aca="false">BJ57+BK57+BL57</f>
        <v>0</v>
      </c>
      <c r="BJ57" s="225" t="n">
        <v>0</v>
      </c>
      <c r="BK57" s="225" t="n">
        <v>0</v>
      </c>
      <c r="BL57" s="225" t="n">
        <v>0</v>
      </c>
      <c r="BM57" s="224" t="n">
        <f aca="false">BN57+BO57+BP57</f>
        <v>0</v>
      </c>
      <c r="BN57" s="225" t="n">
        <v>0</v>
      </c>
      <c r="BO57" s="225" t="n">
        <v>0</v>
      </c>
      <c r="BP57" s="225" t="n">
        <v>0</v>
      </c>
      <c r="BQ57" s="224" t="n">
        <f aca="false">BR57+BS57+BT57</f>
        <v>0</v>
      </c>
      <c r="BR57" s="225" t="n">
        <v>0</v>
      </c>
      <c r="BS57" s="225" t="n">
        <v>0</v>
      </c>
      <c r="BT57" s="225" t="n">
        <v>0</v>
      </c>
      <c r="BU57" s="224" t="n">
        <f aca="false">$AW57-$AX57-AZ57</f>
        <v>0</v>
      </c>
      <c r="BV57" s="224" t="n">
        <f aca="false">CH57</f>
        <v>0</v>
      </c>
      <c r="BW57" s="224" t="n">
        <f aca="false">CI57</f>
        <v>0</v>
      </c>
      <c r="BX57" s="224" t="n">
        <f aca="false">CJ57</f>
        <v>0</v>
      </c>
      <c r="BY57" s="224" t="n">
        <f aca="false">CK57</f>
        <v>0</v>
      </c>
      <c r="BZ57" s="224" t="n">
        <f aca="false">CA57+CB57+CC57</f>
        <v>0</v>
      </c>
      <c r="CA57" s="225" t="n">
        <v>0</v>
      </c>
      <c r="CB57" s="225" t="n">
        <v>0</v>
      </c>
      <c r="CC57" s="225" t="n">
        <v>0</v>
      </c>
      <c r="CD57" s="224" t="n">
        <f aca="false">CE57+CF57+CG57</f>
        <v>0</v>
      </c>
      <c r="CE57" s="225" t="n">
        <v>0</v>
      </c>
      <c r="CF57" s="225" t="n">
        <v>0</v>
      </c>
      <c r="CG57" s="225" t="n">
        <v>0</v>
      </c>
      <c r="CH57" s="224" t="n">
        <f aca="false">CI57+CJ57+CK57</f>
        <v>0</v>
      </c>
      <c r="CI57" s="225" t="n">
        <v>0</v>
      </c>
      <c r="CJ57" s="225" t="n">
        <v>0</v>
      </c>
      <c r="CK57" s="225" t="n">
        <v>0</v>
      </c>
      <c r="CL57" s="224" t="n">
        <f aca="false">$AW57-$AX57-BA57</f>
        <v>0</v>
      </c>
      <c r="CM57" s="224" t="n">
        <f aca="false">CY57</f>
        <v>0</v>
      </c>
      <c r="CN57" s="224" t="n">
        <f aca="false">CZ57</f>
        <v>0</v>
      </c>
      <c r="CO57" s="224" t="n">
        <f aca="false">DA57</f>
        <v>0</v>
      </c>
      <c r="CP57" s="224" t="n">
        <f aca="false">DB57</f>
        <v>0</v>
      </c>
      <c r="CQ57" s="224" t="n">
        <f aca="false">CR57+CS57+CT57</f>
        <v>0</v>
      </c>
      <c r="CR57" s="225" t="n">
        <v>0</v>
      </c>
      <c r="CS57" s="225" t="n">
        <v>0</v>
      </c>
      <c r="CT57" s="225" t="n">
        <v>0</v>
      </c>
      <c r="CU57" s="224" t="n">
        <f aca="false">CV57+CW57+CX57</f>
        <v>0</v>
      </c>
      <c r="CV57" s="225" t="n">
        <v>0</v>
      </c>
      <c r="CW57" s="225" t="n">
        <v>0</v>
      </c>
      <c r="CX57" s="225" t="n">
        <v>0</v>
      </c>
      <c r="CY57" s="224" t="n">
        <f aca="false">CZ57+DA57+DB57</f>
        <v>0</v>
      </c>
      <c r="CZ57" s="225" t="n">
        <v>0</v>
      </c>
      <c r="DA57" s="225" t="n">
        <v>0</v>
      </c>
      <c r="DB57" s="225" t="n">
        <v>0</v>
      </c>
      <c r="DC57" s="224" t="n">
        <f aca="false">$AW57-$AX57-BB57</f>
        <v>0</v>
      </c>
      <c r="DD57" s="224" t="n">
        <f aca="false">DP57</f>
        <v>0</v>
      </c>
      <c r="DE57" s="224" t="n">
        <f aca="false">DQ57</f>
        <v>0</v>
      </c>
      <c r="DF57" s="224" t="n">
        <f aca="false">DR57</f>
        <v>0</v>
      </c>
      <c r="DG57" s="224" t="n">
        <f aca="false">DS57</f>
        <v>0</v>
      </c>
      <c r="DH57" s="224" t="n">
        <f aca="false">DI57+DJ57+DK57</f>
        <v>0</v>
      </c>
      <c r="DI57" s="225" t="n">
        <v>0</v>
      </c>
      <c r="DJ57" s="225" t="n">
        <v>0</v>
      </c>
      <c r="DK57" s="225" t="n">
        <v>0</v>
      </c>
      <c r="DL57" s="224" t="n">
        <f aca="false">DM57+DN57+DO57</f>
        <v>0</v>
      </c>
      <c r="DM57" s="225" t="n">
        <v>0</v>
      </c>
      <c r="DN57" s="225" t="n">
        <v>0</v>
      </c>
      <c r="DO57" s="225" t="n">
        <v>0</v>
      </c>
      <c r="DP57" s="224" t="n">
        <f aca="false">DQ57+DR57+DS57</f>
        <v>0</v>
      </c>
      <c r="DQ57" s="225" t="n">
        <v>0</v>
      </c>
      <c r="DR57" s="225" t="n">
        <v>0</v>
      </c>
      <c r="DS57" s="225" t="n">
        <v>0</v>
      </c>
      <c r="DT57" s="224" t="n">
        <f aca="false">$AW57-$AX57-BC57</f>
        <v>0</v>
      </c>
      <c r="DU57" s="224" t="n">
        <f aca="false">BC57-AY57</f>
        <v>0</v>
      </c>
      <c r="DV57" s="225"/>
      <c r="DW57" s="225"/>
      <c r="DX57" s="226"/>
      <c r="DY57" s="225"/>
      <c r="DZ57" s="226"/>
      <c r="EA57" s="227"/>
      <c r="EB57" s="213" t="n">
        <v>0</v>
      </c>
      <c r="EC57" s="190" t="str">
        <f aca="false">AN57 &amp; EB57</f>
        <v>Амортизационные отчисления0</v>
      </c>
      <c r="ED57" s="190" t="str">
        <f aca="false">AN57&amp;AO57</f>
        <v>Амортизационные отчислениянет</v>
      </c>
      <c r="EE57" s="191"/>
      <c r="EF57" s="191"/>
      <c r="EG57" s="220"/>
      <c r="EH57" s="220"/>
      <c r="EI57" s="220"/>
      <c r="EJ57" s="220"/>
      <c r="EV57" s="191"/>
    </row>
    <row r="58" customFormat="false" ht="15" hidden="false" customHeight="true" outlineLevel="0" collapsed="false">
      <c r="C58" s="204"/>
      <c r="D58" s="205"/>
      <c r="E58" s="206"/>
      <c r="F58" s="206"/>
      <c r="G58" s="206"/>
      <c r="H58" s="206"/>
      <c r="I58" s="206"/>
      <c r="J58" s="206"/>
      <c r="K58" s="205"/>
      <c r="L58" s="214"/>
      <c r="M58" s="214"/>
      <c r="N58" s="205"/>
      <c r="O58" s="205"/>
      <c r="P58" s="207"/>
      <c r="Q58" s="207"/>
      <c r="R58" s="208"/>
      <c r="S58" s="209"/>
      <c r="T58" s="210"/>
      <c r="U58" s="215"/>
      <c r="V58" s="216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221"/>
      <c r="AM58" s="183" t="s">
        <v>228</v>
      </c>
      <c r="AN58" s="222" t="s">
        <v>221</v>
      </c>
      <c r="AO58" s="223" t="s">
        <v>56</v>
      </c>
      <c r="AP58" s="223"/>
      <c r="AQ58" s="223"/>
      <c r="AR58" s="223"/>
      <c r="AS58" s="223"/>
      <c r="AT58" s="223"/>
      <c r="AU58" s="223"/>
      <c r="AV58" s="223"/>
      <c r="AW58" s="224" t="n">
        <v>0</v>
      </c>
      <c r="AX58" s="224" t="n">
        <v>0</v>
      </c>
      <c r="AY58" s="224" t="n">
        <v>0</v>
      </c>
      <c r="AZ58" s="224" t="n">
        <f aca="false">BE58</f>
        <v>0</v>
      </c>
      <c r="BA58" s="224" t="n">
        <f aca="false">BV58</f>
        <v>0</v>
      </c>
      <c r="BB58" s="224" t="n">
        <f aca="false">CM58</f>
        <v>0</v>
      </c>
      <c r="BC58" s="224" t="n">
        <f aca="false">DD58</f>
        <v>0</v>
      </c>
      <c r="BD58" s="224" t="n">
        <f aca="false">AW58-AX58-BC58</f>
        <v>0</v>
      </c>
      <c r="BE58" s="224" t="n">
        <f aca="false">BQ58</f>
        <v>0</v>
      </c>
      <c r="BF58" s="224" t="n">
        <f aca="false">BR58</f>
        <v>0</v>
      </c>
      <c r="BG58" s="224" t="n">
        <f aca="false">BS58</f>
        <v>0</v>
      </c>
      <c r="BH58" s="224" t="n">
        <f aca="false">BT58</f>
        <v>0</v>
      </c>
      <c r="BI58" s="224" t="n">
        <f aca="false">BJ58+BK58+BL58</f>
        <v>0</v>
      </c>
      <c r="BJ58" s="225" t="n">
        <v>0</v>
      </c>
      <c r="BK58" s="225" t="n">
        <v>0</v>
      </c>
      <c r="BL58" s="225" t="n">
        <v>0</v>
      </c>
      <c r="BM58" s="224" t="n">
        <f aca="false">BN58+BO58+BP58</f>
        <v>0</v>
      </c>
      <c r="BN58" s="225" t="n">
        <v>0</v>
      </c>
      <c r="BO58" s="225" t="n">
        <v>0</v>
      </c>
      <c r="BP58" s="225" t="n">
        <v>0</v>
      </c>
      <c r="BQ58" s="224" t="n">
        <f aca="false">BR58+BS58+BT58</f>
        <v>0</v>
      </c>
      <c r="BR58" s="225" t="n">
        <v>0</v>
      </c>
      <c r="BS58" s="225" t="n">
        <v>0</v>
      </c>
      <c r="BT58" s="225" t="n">
        <v>0</v>
      </c>
      <c r="BU58" s="224" t="n">
        <f aca="false">$AW58-$AX58-AZ58</f>
        <v>0</v>
      </c>
      <c r="BV58" s="224" t="n">
        <f aca="false">CH58</f>
        <v>0</v>
      </c>
      <c r="BW58" s="224" t="n">
        <f aca="false">CI58</f>
        <v>0</v>
      </c>
      <c r="BX58" s="224" t="n">
        <f aca="false">CJ58</f>
        <v>0</v>
      </c>
      <c r="BY58" s="224" t="n">
        <f aca="false">CK58</f>
        <v>0</v>
      </c>
      <c r="BZ58" s="224" t="n">
        <f aca="false">CA58+CB58+CC58</f>
        <v>0</v>
      </c>
      <c r="CA58" s="225" t="n">
        <v>0</v>
      </c>
      <c r="CB58" s="225" t="n">
        <v>0</v>
      </c>
      <c r="CC58" s="225" t="n">
        <v>0</v>
      </c>
      <c r="CD58" s="224" t="n">
        <f aca="false">CE58+CF58+CG58</f>
        <v>0</v>
      </c>
      <c r="CE58" s="225" t="n">
        <v>0</v>
      </c>
      <c r="CF58" s="225" t="n">
        <v>0</v>
      </c>
      <c r="CG58" s="225" t="n">
        <v>0</v>
      </c>
      <c r="CH58" s="224" t="n">
        <f aca="false">CI58+CJ58+CK58</f>
        <v>0</v>
      </c>
      <c r="CI58" s="225" t="n">
        <v>0</v>
      </c>
      <c r="CJ58" s="225" t="n">
        <v>0</v>
      </c>
      <c r="CK58" s="225" t="n">
        <v>0</v>
      </c>
      <c r="CL58" s="224" t="n">
        <f aca="false">$AW58-$AX58-BA58</f>
        <v>0</v>
      </c>
      <c r="CM58" s="224" t="n">
        <f aca="false">CY58</f>
        <v>0</v>
      </c>
      <c r="CN58" s="224" t="n">
        <f aca="false">CZ58</f>
        <v>0</v>
      </c>
      <c r="CO58" s="224" t="n">
        <f aca="false">DA58</f>
        <v>0</v>
      </c>
      <c r="CP58" s="224" t="n">
        <f aca="false">DB58</f>
        <v>0</v>
      </c>
      <c r="CQ58" s="224" t="n">
        <f aca="false">CR58+CS58+CT58</f>
        <v>0</v>
      </c>
      <c r="CR58" s="225" t="n">
        <v>0</v>
      </c>
      <c r="CS58" s="225" t="n">
        <v>0</v>
      </c>
      <c r="CT58" s="225" t="n">
        <v>0</v>
      </c>
      <c r="CU58" s="224" t="n">
        <f aca="false">CV58+CW58+CX58</f>
        <v>0</v>
      </c>
      <c r="CV58" s="225" t="n">
        <v>0</v>
      </c>
      <c r="CW58" s="225" t="n">
        <v>0</v>
      </c>
      <c r="CX58" s="225" t="n">
        <v>0</v>
      </c>
      <c r="CY58" s="224" t="n">
        <f aca="false">CZ58+DA58+DB58</f>
        <v>0</v>
      </c>
      <c r="CZ58" s="225" t="n">
        <v>0</v>
      </c>
      <c r="DA58" s="225" t="n">
        <v>0</v>
      </c>
      <c r="DB58" s="225" t="n">
        <v>0</v>
      </c>
      <c r="DC58" s="224" t="n">
        <f aca="false">$AW58-$AX58-BB58</f>
        <v>0</v>
      </c>
      <c r="DD58" s="224" t="n">
        <f aca="false">DP58</f>
        <v>0</v>
      </c>
      <c r="DE58" s="224" t="n">
        <f aca="false">DQ58</f>
        <v>0</v>
      </c>
      <c r="DF58" s="224" t="n">
        <f aca="false">DR58</f>
        <v>0</v>
      </c>
      <c r="DG58" s="224" t="n">
        <f aca="false">DS58</f>
        <v>0</v>
      </c>
      <c r="DH58" s="224" t="n">
        <f aca="false">DI58+DJ58+DK58</f>
        <v>0</v>
      </c>
      <c r="DI58" s="225" t="n">
        <v>0</v>
      </c>
      <c r="DJ58" s="225" t="n">
        <v>0</v>
      </c>
      <c r="DK58" s="225" t="n">
        <v>0</v>
      </c>
      <c r="DL58" s="224" t="n">
        <f aca="false">DM58+DN58+DO58</f>
        <v>0</v>
      </c>
      <c r="DM58" s="225" t="n">
        <v>0</v>
      </c>
      <c r="DN58" s="225" t="n">
        <v>0</v>
      </c>
      <c r="DO58" s="225" t="n">
        <v>0</v>
      </c>
      <c r="DP58" s="224" t="n">
        <f aca="false">DQ58+DR58+DS58</f>
        <v>0</v>
      </c>
      <c r="DQ58" s="225" t="n">
        <v>0</v>
      </c>
      <c r="DR58" s="225" t="n">
        <v>0</v>
      </c>
      <c r="DS58" s="225" t="n">
        <v>0</v>
      </c>
      <c r="DT58" s="224" t="n">
        <f aca="false">$AW58-$AX58-BC58</f>
        <v>0</v>
      </c>
      <c r="DU58" s="224" t="n">
        <f aca="false">BC58-AY58</f>
        <v>0</v>
      </c>
      <c r="DV58" s="225"/>
      <c r="DW58" s="225"/>
      <c r="DX58" s="226"/>
      <c r="DY58" s="225"/>
      <c r="DZ58" s="226"/>
      <c r="EA58" s="227"/>
      <c r="EB58" s="213" t="n">
        <v>0</v>
      </c>
      <c r="EC58" s="190" t="str">
        <f aca="false">AN58 &amp; EB58</f>
        <v>Прибыль направляемая на инвестиции0</v>
      </c>
      <c r="ED58" s="190" t="str">
        <f aca="false">AN58&amp;AO58</f>
        <v>Прибыль направляемая на инвестициинет</v>
      </c>
      <c r="EE58" s="191"/>
      <c r="EF58" s="191"/>
      <c r="EG58" s="220"/>
      <c r="EH58" s="220"/>
      <c r="EI58" s="220"/>
      <c r="EJ58" s="220"/>
      <c r="EV58" s="191"/>
    </row>
    <row r="59" customFormat="false" ht="11.25" hidden="false" customHeight="true" outlineLevel="0" collapsed="false">
      <c r="C59" s="204"/>
      <c r="D59" s="205" t="n">
        <v>3</v>
      </c>
      <c r="E59" s="206" t="s">
        <v>259</v>
      </c>
      <c r="F59" s="206" t="s">
        <v>260</v>
      </c>
      <c r="G59" s="206" t="s">
        <v>261</v>
      </c>
      <c r="H59" s="206" t="s">
        <v>277</v>
      </c>
      <c r="I59" s="206" t="s">
        <v>263</v>
      </c>
      <c r="J59" s="206" t="s">
        <v>263</v>
      </c>
      <c r="K59" s="205" t="s">
        <v>264</v>
      </c>
      <c r="L59" s="206"/>
      <c r="M59" s="206"/>
      <c r="N59" s="205" t="n">
        <v>5</v>
      </c>
      <c r="O59" s="205" t="n">
        <v>2021</v>
      </c>
      <c r="P59" s="207" t="s">
        <v>178</v>
      </c>
      <c r="Q59" s="207" t="s">
        <v>276</v>
      </c>
      <c r="R59" s="208" t="n">
        <v>1.68500513926567</v>
      </c>
      <c r="S59" s="209" t="n">
        <v>100</v>
      </c>
      <c r="T59" s="210"/>
      <c r="U59" s="211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3"/>
      <c r="EC59" s="191"/>
      <c r="ED59" s="191"/>
      <c r="EE59" s="191"/>
      <c r="EF59" s="191"/>
      <c r="EG59" s="191"/>
      <c r="EH59" s="191"/>
      <c r="EI59" s="191"/>
    </row>
    <row r="60" customFormat="false" ht="11.25" hidden="false" customHeight="true" outlineLevel="0" collapsed="false">
      <c r="C60" s="204"/>
      <c r="D60" s="205"/>
      <c r="E60" s="206"/>
      <c r="F60" s="206"/>
      <c r="G60" s="206"/>
      <c r="H60" s="206"/>
      <c r="I60" s="206"/>
      <c r="J60" s="206"/>
      <c r="K60" s="205"/>
      <c r="L60" s="214"/>
      <c r="M60" s="214"/>
      <c r="N60" s="205"/>
      <c r="O60" s="205"/>
      <c r="P60" s="207"/>
      <c r="Q60" s="207"/>
      <c r="R60" s="208"/>
      <c r="S60" s="209"/>
      <c r="T60" s="210"/>
      <c r="U60" s="215"/>
      <c r="V60" s="216" t="n">
        <v>1</v>
      </c>
      <c r="W60" s="183" t="s">
        <v>266</v>
      </c>
      <c r="X60" s="183" t="s">
        <v>267</v>
      </c>
      <c r="Y60" s="183" t="s">
        <v>268</v>
      </c>
      <c r="Z60" s="183" t="s">
        <v>269</v>
      </c>
      <c r="AA60" s="183" t="s">
        <v>269</v>
      </c>
      <c r="AB60" s="183" t="s">
        <v>264</v>
      </c>
      <c r="AC60" s="183" t="s">
        <v>270</v>
      </c>
      <c r="AD60" s="183" t="s">
        <v>271</v>
      </c>
      <c r="AE60" s="183" t="s">
        <v>272</v>
      </c>
      <c r="AF60" s="183" t="s">
        <v>273</v>
      </c>
      <c r="AG60" s="183" t="s">
        <v>263</v>
      </c>
      <c r="AH60" s="183" t="s">
        <v>263</v>
      </c>
      <c r="AI60" s="183" t="s">
        <v>264</v>
      </c>
      <c r="AJ60" s="183" t="s">
        <v>270</v>
      </c>
      <c r="AK60" s="183" t="s">
        <v>271</v>
      </c>
      <c r="AL60" s="217"/>
      <c r="AM60" s="218"/>
      <c r="AN60" s="219"/>
      <c r="AO60" s="219"/>
      <c r="AP60" s="219"/>
      <c r="AQ60" s="219"/>
      <c r="AR60" s="219"/>
      <c r="AS60" s="219"/>
      <c r="AT60" s="219"/>
      <c r="AU60" s="219"/>
      <c r="AV60" s="219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213"/>
      <c r="EC60" s="220"/>
      <c r="ED60" s="220"/>
      <c r="EE60" s="220"/>
      <c r="EF60" s="191"/>
      <c r="EG60" s="220"/>
      <c r="EH60" s="220"/>
      <c r="EI60" s="220"/>
      <c r="EJ60" s="220"/>
      <c r="EK60" s="220"/>
    </row>
    <row r="61" customFormat="false" ht="15" hidden="false" customHeight="true" outlineLevel="0" collapsed="false">
      <c r="C61" s="204"/>
      <c r="D61" s="205"/>
      <c r="E61" s="206"/>
      <c r="F61" s="206"/>
      <c r="G61" s="206"/>
      <c r="H61" s="206"/>
      <c r="I61" s="206"/>
      <c r="J61" s="206"/>
      <c r="K61" s="205"/>
      <c r="L61" s="214"/>
      <c r="M61" s="214"/>
      <c r="N61" s="205"/>
      <c r="O61" s="205"/>
      <c r="P61" s="207"/>
      <c r="Q61" s="207"/>
      <c r="R61" s="208"/>
      <c r="S61" s="209"/>
      <c r="T61" s="210"/>
      <c r="U61" s="215"/>
      <c r="V61" s="216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221"/>
      <c r="AM61" s="183" t="s">
        <v>274</v>
      </c>
      <c r="AN61" s="222" t="s">
        <v>223</v>
      </c>
      <c r="AO61" s="223" t="s">
        <v>56</v>
      </c>
      <c r="AP61" s="223"/>
      <c r="AQ61" s="223"/>
      <c r="AR61" s="223"/>
      <c r="AS61" s="223"/>
      <c r="AT61" s="223"/>
      <c r="AU61" s="223"/>
      <c r="AV61" s="223"/>
      <c r="AW61" s="224" t="n">
        <v>2967.35</v>
      </c>
      <c r="AX61" s="224" t="n">
        <v>50</v>
      </c>
      <c r="AY61" s="224" t="n">
        <v>0</v>
      </c>
      <c r="AZ61" s="224" t="n">
        <f aca="false">BE61</f>
        <v>0</v>
      </c>
      <c r="BA61" s="224" t="n">
        <f aca="false">BV61</f>
        <v>0</v>
      </c>
      <c r="BB61" s="224" t="n">
        <f aca="false">CM61</f>
        <v>0</v>
      </c>
      <c r="BC61" s="224" t="n">
        <f aca="false">DD61</f>
        <v>1333.079</v>
      </c>
      <c r="BD61" s="224" t="n">
        <f aca="false">AW61-AX61-BC61</f>
        <v>1584.271</v>
      </c>
      <c r="BE61" s="224" t="n">
        <f aca="false">BQ61</f>
        <v>0</v>
      </c>
      <c r="BF61" s="224" t="n">
        <f aca="false">BR61</f>
        <v>0</v>
      </c>
      <c r="BG61" s="224" t="n">
        <f aca="false">BS61</f>
        <v>0</v>
      </c>
      <c r="BH61" s="224" t="n">
        <f aca="false">BT61</f>
        <v>0</v>
      </c>
      <c r="BI61" s="224" t="n">
        <f aca="false">BJ61+BK61+BL61</f>
        <v>0</v>
      </c>
      <c r="BJ61" s="225" t="n">
        <v>0</v>
      </c>
      <c r="BK61" s="225" t="n">
        <v>0</v>
      </c>
      <c r="BL61" s="225" t="n">
        <v>0</v>
      </c>
      <c r="BM61" s="224" t="n">
        <f aca="false">BN61+BO61+BP61</f>
        <v>0</v>
      </c>
      <c r="BN61" s="225" t="n">
        <v>0</v>
      </c>
      <c r="BO61" s="225" t="n">
        <v>0</v>
      </c>
      <c r="BP61" s="225" t="n">
        <v>0</v>
      </c>
      <c r="BQ61" s="224" t="n">
        <f aca="false">BR61+BS61+BT61</f>
        <v>0</v>
      </c>
      <c r="BR61" s="225" t="n">
        <v>0</v>
      </c>
      <c r="BS61" s="225" t="n">
        <v>0</v>
      </c>
      <c r="BT61" s="225" t="n">
        <v>0</v>
      </c>
      <c r="BU61" s="224" t="n">
        <f aca="false">$AW61-$AX61-AZ61</f>
        <v>2917.35</v>
      </c>
      <c r="BV61" s="224" t="n">
        <f aca="false">CH61</f>
        <v>0</v>
      </c>
      <c r="BW61" s="224" t="n">
        <f aca="false">CI61</f>
        <v>0</v>
      </c>
      <c r="BX61" s="224" t="n">
        <f aca="false">CJ61</f>
        <v>0</v>
      </c>
      <c r="BY61" s="224" t="n">
        <f aca="false">CK61</f>
        <v>0</v>
      </c>
      <c r="BZ61" s="224" t="n">
        <f aca="false">CA61+CB61+CC61</f>
        <v>0</v>
      </c>
      <c r="CA61" s="225" t="n">
        <v>0</v>
      </c>
      <c r="CB61" s="225" t="n">
        <v>0</v>
      </c>
      <c r="CC61" s="225" t="n">
        <v>0</v>
      </c>
      <c r="CD61" s="224" t="n">
        <f aca="false">CE61+CF61+CG61</f>
        <v>0</v>
      </c>
      <c r="CE61" s="225" t="n">
        <v>0</v>
      </c>
      <c r="CF61" s="225" t="n">
        <v>0</v>
      </c>
      <c r="CG61" s="225" t="n">
        <v>0</v>
      </c>
      <c r="CH61" s="224" t="n">
        <f aca="false">CI61+CJ61+CK61</f>
        <v>0</v>
      </c>
      <c r="CI61" s="225" t="n">
        <v>0</v>
      </c>
      <c r="CJ61" s="225" t="n">
        <v>0</v>
      </c>
      <c r="CK61" s="225" t="n">
        <v>0</v>
      </c>
      <c r="CL61" s="224" t="n">
        <f aca="false">$AW61-$AX61-BA61</f>
        <v>2917.35</v>
      </c>
      <c r="CM61" s="224" t="n">
        <f aca="false">CY61</f>
        <v>0</v>
      </c>
      <c r="CN61" s="224" t="n">
        <f aca="false">CZ61</f>
        <v>0</v>
      </c>
      <c r="CO61" s="224" t="n">
        <f aca="false">DA61</f>
        <v>0</v>
      </c>
      <c r="CP61" s="224" t="n">
        <f aca="false">DB61</f>
        <v>0</v>
      </c>
      <c r="CQ61" s="224" t="n">
        <f aca="false">CR61+CS61+CT61</f>
        <v>0</v>
      </c>
      <c r="CR61" s="225" t="n">
        <v>0</v>
      </c>
      <c r="CS61" s="225" t="n">
        <v>0</v>
      </c>
      <c r="CT61" s="225" t="n">
        <v>0</v>
      </c>
      <c r="CU61" s="224" t="n">
        <f aca="false">CV61+CW61+CX61</f>
        <v>0</v>
      </c>
      <c r="CV61" s="225" t="n">
        <v>0</v>
      </c>
      <c r="CW61" s="225" t="n">
        <v>0</v>
      </c>
      <c r="CX61" s="225" t="n">
        <v>0</v>
      </c>
      <c r="CY61" s="224" t="n">
        <f aca="false">CZ61+DA61+DB61</f>
        <v>0</v>
      </c>
      <c r="CZ61" s="225" t="n">
        <v>0</v>
      </c>
      <c r="DA61" s="225" t="n">
        <v>0</v>
      </c>
      <c r="DB61" s="225" t="n">
        <v>0</v>
      </c>
      <c r="DC61" s="224" t="n">
        <f aca="false">$AW61-$AX61-BB61</f>
        <v>2917.35</v>
      </c>
      <c r="DD61" s="224" t="n">
        <f aca="false">DP61</f>
        <v>1333.079</v>
      </c>
      <c r="DE61" s="224" t="n">
        <f aca="false">DQ61</f>
        <v>0</v>
      </c>
      <c r="DF61" s="224" t="n">
        <f aca="false">DR61</f>
        <v>1333.079</v>
      </c>
      <c r="DG61" s="224" t="n">
        <f aca="false">DS61</f>
        <v>0</v>
      </c>
      <c r="DH61" s="224" t="n">
        <f aca="false">DI61+DJ61+DK61</f>
        <v>0</v>
      </c>
      <c r="DI61" s="225" t="n">
        <v>0</v>
      </c>
      <c r="DJ61" s="225" t="n">
        <v>0</v>
      </c>
      <c r="DK61" s="225" t="n">
        <v>0</v>
      </c>
      <c r="DL61" s="224" t="n">
        <f aca="false">DM61+DN61+DO61</f>
        <v>0</v>
      </c>
      <c r="DM61" s="225" t="n">
        <v>0</v>
      </c>
      <c r="DN61" s="225" t="n">
        <v>0</v>
      </c>
      <c r="DO61" s="225" t="n">
        <v>0</v>
      </c>
      <c r="DP61" s="224" t="n">
        <f aca="false">DQ61+DR61+DS61</f>
        <v>1333.079</v>
      </c>
      <c r="DQ61" s="225" t="n">
        <v>0</v>
      </c>
      <c r="DR61" s="225" t="n">
        <v>1333.079</v>
      </c>
      <c r="DS61" s="225" t="n">
        <v>0</v>
      </c>
      <c r="DT61" s="224" t="n">
        <f aca="false">$AW61-$AX61-BC61</f>
        <v>1584.271</v>
      </c>
      <c r="DU61" s="224" t="n">
        <f aca="false">BC61-AY61</f>
        <v>1333.079</v>
      </c>
      <c r="DV61" s="225"/>
      <c r="DW61" s="225"/>
      <c r="DX61" s="226" t="s">
        <v>278</v>
      </c>
      <c r="DY61" s="225" t="n">
        <f aca="false">DU61</f>
        <v>1333.079</v>
      </c>
      <c r="DZ61" s="226" t="s">
        <v>278</v>
      </c>
      <c r="EA61" s="228" t="s">
        <v>279</v>
      </c>
      <c r="EB61" s="213" t="n">
        <v>0</v>
      </c>
      <c r="EC61" s="190" t="str">
        <f aca="false">AN61 &amp; EB61</f>
        <v>Амортизационные отчисления0</v>
      </c>
      <c r="ED61" s="190" t="str">
        <f aca="false">AN61&amp;AO61</f>
        <v>Амортизационные отчислениянет</v>
      </c>
      <c r="EE61" s="191"/>
      <c r="EF61" s="191"/>
      <c r="EG61" s="220"/>
      <c r="EH61" s="220"/>
      <c r="EI61" s="220"/>
      <c r="EJ61" s="220"/>
      <c r="EV61" s="191"/>
    </row>
    <row r="62" customFormat="false" ht="15" hidden="false" customHeight="true" outlineLevel="0" collapsed="false">
      <c r="C62" s="204"/>
      <c r="D62" s="205"/>
      <c r="E62" s="206"/>
      <c r="F62" s="206"/>
      <c r="G62" s="206"/>
      <c r="H62" s="206"/>
      <c r="I62" s="206"/>
      <c r="J62" s="206"/>
      <c r="K62" s="205"/>
      <c r="L62" s="214"/>
      <c r="M62" s="214"/>
      <c r="N62" s="205"/>
      <c r="O62" s="205"/>
      <c r="P62" s="207"/>
      <c r="Q62" s="207"/>
      <c r="R62" s="208"/>
      <c r="S62" s="209"/>
      <c r="T62" s="210"/>
      <c r="U62" s="215"/>
      <c r="V62" s="216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221"/>
      <c r="AM62" s="183" t="s">
        <v>228</v>
      </c>
      <c r="AN62" s="222" t="s">
        <v>221</v>
      </c>
      <c r="AO62" s="223" t="s">
        <v>56</v>
      </c>
      <c r="AP62" s="223"/>
      <c r="AQ62" s="223"/>
      <c r="AR62" s="223"/>
      <c r="AS62" s="223"/>
      <c r="AT62" s="223"/>
      <c r="AU62" s="223"/>
      <c r="AV62" s="223"/>
      <c r="AW62" s="224" t="n">
        <v>0</v>
      </c>
      <c r="AX62" s="224" t="n">
        <v>0</v>
      </c>
      <c r="AY62" s="224" t="n">
        <v>0</v>
      </c>
      <c r="AZ62" s="224" t="n">
        <f aca="false">BE62</f>
        <v>0</v>
      </c>
      <c r="BA62" s="224" t="n">
        <f aca="false">BV62</f>
        <v>0</v>
      </c>
      <c r="BB62" s="224" t="n">
        <f aca="false">CM62</f>
        <v>0</v>
      </c>
      <c r="BC62" s="224" t="n">
        <f aca="false">DD62</f>
        <v>0</v>
      </c>
      <c r="BD62" s="224" t="n">
        <f aca="false">AW62-AX62-BC62</f>
        <v>0</v>
      </c>
      <c r="BE62" s="224" t="n">
        <f aca="false">BQ62</f>
        <v>0</v>
      </c>
      <c r="BF62" s="224" t="n">
        <f aca="false">BR62</f>
        <v>0</v>
      </c>
      <c r="BG62" s="224" t="n">
        <f aca="false">BS62</f>
        <v>0</v>
      </c>
      <c r="BH62" s="224" t="n">
        <f aca="false">BT62</f>
        <v>0</v>
      </c>
      <c r="BI62" s="224" t="n">
        <f aca="false">BJ62+BK62+BL62</f>
        <v>0</v>
      </c>
      <c r="BJ62" s="225" t="n">
        <v>0</v>
      </c>
      <c r="BK62" s="225" t="n">
        <v>0</v>
      </c>
      <c r="BL62" s="225" t="n">
        <v>0</v>
      </c>
      <c r="BM62" s="224" t="n">
        <f aca="false">BN62+BO62+BP62</f>
        <v>0</v>
      </c>
      <c r="BN62" s="225" t="n">
        <v>0</v>
      </c>
      <c r="BO62" s="225" t="n">
        <v>0</v>
      </c>
      <c r="BP62" s="225" t="n">
        <v>0</v>
      </c>
      <c r="BQ62" s="224" t="n">
        <f aca="false">BR62+BS62+BT62</f>
        <v>0</v>
      </c>
      <c r="BR62" s="225" t="n">
        <v>0</v>
      </c>
      <c r="BS62" s="225" t="n">
        <v>0</v>
      </c>
      <c r="BT62" s="225" t="n">
        <v>0</v>
      </c>
      <c r="BU62" s="224" t="n">
        <f aca="false">$AW62-$AX62-AZ62</f>
        <v>0</v>
      </c>
      <c r="BV62" s="224" t="n">
        <f aca="false">CH62</f>
        <v>0</v>
      </c>
      <c r="BW62" s="224" t="n">
        <f aca="false">CI62</f>
        <v>0</v>
      </c>
      <c r="BX62" s="224" t="n">
        <f aca="false">CJ62</f>
        <v>0</v>
      </c>
      <c r="BY62" s="224" t="n">
        <f aca="false">CK62</f>
        <v>0</v>
      </c>
      <c r="BZ62" s="224" t="n">
        <f aca="false">CA62+CB62+CC62</f>
        <v>0</v>
      </c>
      <c r="CA62" s="225" t="n">
        <v>0</v>
      </c>
      <c r="CB62" s="225" t="n">
        <v>0</v>
      </c>
      <c r="CC62" s="225" t="n">
        <v>0</v>
      </c>
      <c r="CD62" s="224" t="n">
        <f aca="false">CE62+CF62+CG62</f>
        <v>0</v>
      </c>
      <c r="CE62" s="225" t="n">
        <v>0</v>
      </c>
      <c r="CF62" s="225" t="n">
        <v>0</v>
      </c>
      <c r="CG62" s="225" t="n">
        <v>0</v>
      </c>
      <c r="CH62" s="224" t="n">
        <f aca="false">CI62+CJ62+CK62</f>
        <v>0</v>
      </c>
      <c r="CI62" s="225" t="n">
        <v>0</v>
      </c>
      <c r="CJ62" s="225" t="n">
        <v>0</v>
      </c>
      <c r="CK62" s="225" t="n">
        <v>0</v>
      </c>
      <c r="CL62" s="224" t="n">
        <f aca="false">$AW62-$AX62-BA62</f>
        <v>0</v>
      </c>
      <c r="CM62" s="224" t="n">
        <f aca="false">CY62</f>
        <v>0</v>
      </c>
      <c r="CN62" s="224" t="n">
        <f aca="false">CZ62</f>
        <v>0</v>
      </c>
      <c r="CO62" s="224" t="n">
        <f aca="false">DA62</f>
        <v>0</v>
      </c>
      <c r="CP62" s="224" t="n">
        <f aca="false">DB62</f>
        <v>0</v>
      </c>
      <c r="CQ62" s="224" t="n">
        <f aca="false">CR62+CS62+CT62</f>
        <v>0</v>
      </c>
      <c r="CR62" s="225" t="n">
        <v>0</v>
      </c>
      <c r="CS62" s="225" t="n">
        <v>0</v>
      </c>
      <c r="CT62" s="225" t="n">
        <v>0</v>
      </c>
      <c r="CU62" s="224" t="n">
        <f aca="false">CV62+CW62+CX62</f>
        <v>0</v>
      </c>
      <c r="CV62" s="225" t="n">
        <v>0</v>
      </c>
      <c r="CW62" s="225" t="n">
        <v>0</v>
      </c>
      <c r="CX62" s="225" t="n">
        <v>0</v>
      </c>
      <c r="CY62" s="224" t="n">
        <f aca="false">CZ62+DA62+DB62</f>
        <v>0</v>
      </c>
      <c r="CZ62" s="225" t="n">
        <v>0</v>
      </c>
      <c r="DA62" s="225" t="n">
        <v>0</v>
      </c>
      <c r="DB62" s="225" t="n">
        <v>0</v>
      </c>
      <c r="DC62" s="224" t="n">
        <f aca="false">$AW62-$AX62-BB62</f>
        <v>0</v>
      </c>
      <c r="DD62" s="224" t="n">
        <f aca="false">DP62</f>
        <v>0</v>
      </c>
      <c r="DE62" s="224" t="n">
        <f aca="false">DQ62</f>
        <v>0</v>
      </c>
      <c r="DF62" s="224" t="n">
        <f aca="false">DR62</f>
        <v>0</v>
      </c>
      <c r="DG62" s="224" t="n">
        <f aca="false">DS62</f>
        <v>0</v>
      </c>
      <c r="DH62" s="224" t="n">
        <f aca="false">DI62+DJ62+DK62</f>
        <v>0</v>
      </c>
      <c r="DI62" s="225" t="n">
        <v>0</v>
      </c>
      <c r="DJ62" s="225" t="n">
        <v>0</v>
      </c>
      <c r="DK62" s="225" t="n">
        <v>0</v>
      </c>
      <c r="DL62" s="224" t="n">
        <f aca="false">DM62+DN62+DO62</f>
        <v>0</v>
      </c>
      <c r="DM62" s="225" t="n">
        <v>0</v>
      </c>
      <c r="DN62" s="225" t="n">
        <v>0</v>
      </c>
      <c r="DO62" s="225" t="n">
        <v>0</v>
      </c>
      <c r="DP62" s="224" t="n">
        <f aca="false">DQ62+DR62+DS62</f>
        <v>0</v>
      </c>
      <c r="DQ62" s="225" t="n">
        <v>0</v>
      </c>
      <c r="DR62" s="225" t="n">
        <v>0</v>
      </c>
      <c r="DS62" s="225" t="n">
        <v>0</v>
      </c>
      <c r="DT62" s="224" t="n">
        <f aca="false">$AW62-$AX62-BC62</f>
        <v>0</v>
      </c>
      <c r="DU62" s="224" t="n">
        <f aca="false">BC62-AY62</f>
        <v>0</v>
      </c>
      <c r="DV62" s="225"/>
      <c r="DW62" s="225"/>
      <c r="DX62" s="226"/>
      <c r="DY62" s="225"/>
      <c r="DZ62" s="226"/>
      <c r="EA62" s="227"/>
      <c r="EB62" s="213" t="n">
        <v>0</v>
      </c>
      <c r="EC62" s="190" t="str">
        <f aca="false">AN62 &amp; EB62</f>
        <v>Прибыль направляемая на инвестиции0</v>
      </c>
      <c r="ED62" s="190" t="str">
        <f aca="false">AN62&amp;AO62</f>
        <v>Прибыль направляемая на инвестициинет</v>
      </c>
      <c r="EE62" s="191"/>
      <c r="EF62" s="191"/>
      <c r="EG62" s="220"/>
      <c r="EH62" s="220"/>
      <c r="EI62" s="220"/>
      <c r="EJ62" s="220"/>
      <c r="EV62" s="191"/>
    </row>
    <row r="63" customFormat="false" ht="11.25" hidden="false" customHeight="true" outlineLevel="0" collapsed="false">
      <c r="C63" s="204"/>
      <c r="D63" s="205" t="n">
        <v>4</v>
      </c>
      <c r="E63" s="206" t="s">
        <v>259</v>
      </c>
      <c r="F63" s="206" t="s">
        <v>260</v>
      </c>
      <c r="G63" s="206" t="s">
        <v>261</v>
      </c>
      <c r="H63" s="206" t="s">
        <v>280</v>
      </c>
      <c r="I63" s="206" t="s">
        <v>263</v>
      </c>
      <c r="J63" s="206" t="s">
        <v>263</v>
      </c>
      <c r="K63" s="205" t="s">
        <v>264</v>
      </c>
      <c r="L63" s="206"/>
      <c r="M63" s="206"/>
      <c r="N63" s="205" t="n">
        <v>5</v>
      </c>
      <c r="O63" s="205" t="n">
        <v>2019</v>
      </c>
      <c r="P63" s="207" t="s">
        <v>178</v>
      </c>
      <c r="Q63" s="207" t="s">
        <v>265</v>
      </c>
      <c r="R63" s="208" t="n">
        <v>100.000669817787</v>
      </c>
      <c r="S63" s="209" t="n">
        <v>100</v>
      </c>
      <c r="T63" s="210"/>
      <c r="U63" s="211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  <c r="CM63" s="212"/>
      <c r="CN63" s="212"/>
      <c r="CO63" s="212"/>
      <c r="CP63" s="212"/>
      <c r="CQ63" s="212"/>
      <c r="CR63" s="212"/>
      <c r="CS63" s="212"/>
      <c r="CT63" s="212"/>
      <c r="CU63" s="212"/>
      <c r="CV63" s="212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  <c r="DP63" s="212"/>
      <c r="DQ63" s="212"/>
      <c r="DR63" s="212"/>
      <c r="DS63" s="212"/>
      <c r="DT63" s="212"/>
      <c r="DU63" s="212"/>
      <c r="DV63" s="212"/>
      <c r="DW63" s="212"/>
      <c r="DX63" s="212"/>
      <c r="DY63" s="212"/>
      <c r="DZ63" s="212"/>
      <c r="EA63" s="212"/>
      <c r="EB63" s="213"/>
      <c r="EC63" s="191"/>
      <c r="ED63" s="191"/>
      <c r="EE63" s="191"/>
      <c r="EF63" s="191"/>
      <c r="EG63" s="191"/>
      <c r="EH63" s="191"/>
      <c r="EI63" s="191"/>
    </row>
    <row r="64" customFormat="false" ht="11.25" hidden="false" customHeight="true" outlineLevel="0" collapsed="false">
      <c r="C64" s="204"/>
      <c r="D64" s="205"/>
      <c r="E64" s="206"/>
      <c r="F64" s="206"/>
      <c r="G64" s="206"/>
      <c r="H64" s="206"/>
      <c r="I64" s="206"/>
      <c r="J64" s="206"/>
      <c r="K64" s="205"/>
      <c r="L64" s="214"/>
      <c r="M64" s="214"/>
      <c r="N64" s="205"/>
      <c r="O64" s="205"/>
      <c r="P64" s="207"/>
      <c r="Q64" s="207"/>
      <c r="R64" s="208"/>
      <c r="S64" s="209"/>
      <c r="T64" s="210"/>
      <c r="U64" s="215"/>
      <c r="V64" s="216" t="n">
        <v>1</v>
      </c>
      <c r="W64" s="183" t="s">
        <v>266</v>
      </c>
      <c r="X64" s="183" t="s">
        <v>267</v>
      </c>
      <c r="Y64" s="183" t="s">
        <v>268</v>
      </c>
      <c r="Z64" s="183" t="s">
        <v>269</v>
      </c>
      <c r="AA64" s="183" t="s">
        <v>269</v>
      </c>
      <c r="AB64" s="183" t="s">
        <v>264</v>
      </c>
      <c r="AC64" s="183" t="s">
        <v>270</v>
      </c>
      <c r="AD64" s="183" t="s">
        <v>271</v>
      </c>
      <c r="AE64" s="183" t="s">
        <v>272</v>
      </c>
      <c r="AF64" s="183" t="s">
        <v>273</v>
      </c>
      <c r="AG64" s="183" t="s">
        <v>263</v>
      </c>
      <c r="AH64" s="183" t="s">
        <v>263</v>
      </c>
      <c r="AI64" s="183" t="s">
        <v>264</v>
      </c>
      <c r="AJ64" s="183" t="s">
        <v>270</v>
      </c>
      <c r="AK64" s="183" t="s">
        <v>271</v>
      </c>
      <c r="AL64" s="217"/>
      <c r="AM64" s="218"/>
      <c r="AN64" s="219"/>
      <c r="AO64" s="219"/>
      <c r="AP64" s="219"/>
      <c r="AQ64" s="219"/>
      <c r="AR64" s="219"/>
      <c r="AS64" s="219"/>
      <c r="AT64" s="219"/>
      <c r="AU64" s="219"/>
      <c r="AV64" s="219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213"/>
      <c r="EC64" s="220"/>
      <c r="ED64" s="220"/>
      <c r="EE64" s="220"/>
      <c r="EF64" s="191"/>
      <c r="EG64" s="220"/>
      <c r="EH64" s="220"/>
      <c r="EI64" s="220"/>
      <c r="EJ64" s="220"/>
      <c r="EK64" s="220"/>
    </row>
    <row r="65" customFormat="false" ht="15" hidden="false" customHeight="true" outlineLevel="0" collapsed="false">
      <c r="C65" s="204"/>
      <c r="D65" s="205"/>
      <c r="E65" s="206"/>
      <c r="F65" s="206"/>
      <c r="G65" s="206"/>
      <c r="H65" s="206"/>
      <c r="I65" s="206"/>
      <c r="J65" s="206"/>
      <c r="K65" s="205"/>
      <c r="L65" s="214"/>
      <c r="M65" s="214"/>
      <c r="N65" s="205"/>
      <c r="O65" s="205"/>
      <c r="P65" s="207"/>
      <c r="Q65" s="207"/>
      <c r="R65" s="208"/>
      <c r="S65" s="209"/>
      <c r="T65" s="210"/>
      <c r="U65" s="215"/>
      <c r="V65" s="216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221"/>
      <c r="AM65" s="183" t="s">
        <v>274</v>
      </c>
      <c r="AN65" s="222" t="s">
        <v>223</v>
      </c>
      <c r="AO65" s="223" t="s">
        <v>56</v>
      </c>
      <c r="AP65" s="223"/>
      <c r="AQ65" s="223"/>
      <c r="AR65" s="223"/>
      <c r="AS65" s="223"/>
      <c r="AT65" s="223"/>
      <c r="AU65" s="223"/>
      <c r="AV65" s="223"/>
      <c r="AW65" s="224" t="n">
        <v>447.883</v>
      </c>
      <c r="AX65" s="224" t="n">
        <v>447.886</v>
      </c>
      <c r="AY65" s="224" t="n">
        <v>0</v>
      </c>
      <c r="AZ65" s="224" t="n">
        <f aca="false">BE65</f>
        <v>0</v>
      </c>
      <c r="BA65" s="224" t="n">
        <f aca="false">BV65</f>
        <v>0</v>
      </c>
      <c r="BB65" s="224" t="n">
        <f aca="false">CM65</f>
        <v>0</v>
      </c>
      <c r="BC65" s="224" t="n">
        <f aca="false">DD65</f>
        <v>0</v>
      </c>
      <c r="BD65" s="224" t="n">
        <f aca="false">AW65-AX65-BC65</f>
        <v>-0.00300000000004275</v>
      </c>
      <c r="BE65" s="224" t="n">
        <f aca="false">BQ65</f>
        <v>0</v>
      </c>
      <c r="BF65" s="224" t="n">
        <f aca="false">BR65</f>
        <v>0</v>
      </c>
      <c r="BG65" s="224" t="n">
        <f aca="false">BS65</f>
        <v>0</v>
      </c>
      <c r="BH65" s="224" t="n">
        <f aca="false">BT65</f>
        <v>0</v>
      </c>
      <c r="BI65" s="224" t="n">
        <f aca="false">BJ65+BK65+BL65</f>
        <v>0</v>
      </c>
      <c r="BJ65" s="225" t="n">
        <v>0</v>
      </c>
      <c r="BK65" s="225" t="n">
        <v>0</v>
      </c>
      <c r="BL65" s="225" t="n">
        <v>0</v>
      </c>
      <c r="BM65" s="224" t="n">
        <f aca="false">BN65+BO65+BP65</f>
        <v>0</v>
      </c>
      <c r="BN65" s="225" t="n">
        <v>0</v>
      </c>
      <c r="BO65" s="225" t="n">
        <v>0</v>
      </c>
      <c r="BP65" s="225" t="n">
        <v>0</v>
      </c>
      <c r="BQ65" s="224" t="n">
        <f aca="false">BR65+BS65+BT65</f>
        <v>0</v>
      </c>
      <c r="BR65" s="225" t="n">
        <v>0</v>
      </c>
      <c r="BS65" s="225" t="n">
        <v>0</v>
      </c>
      <c r="BT65" s="225" t="n">
        <v>0</v>
      </c>
      <c r="BU65" s="224" t="n">
        <f aca="false">$AW65-$AX65-AZ65</f>
        <v>-0.00300000000004275</v>
      </c>
      <c r="BV65" s="224" t="n">
        <f aca="false">CH65</f>
        <v>0</v>
      </c>
      <c r="BW65" s="224" t="n">
        <f aca="false">CI65</f>
        <v>0</v>
      </c>
      <c r="BX65" s="224" t="n">
        <f aca="false">CJ65</f>
        <v>0</v>
      </c>
      <c r="BY65" s="224" t="n">
        <f aca="false">CK65</f>
        <v>0</v>
      </c>
      <c r="BZ65" s="224" t="n">
        <f aca="false">CA65+CB65+CC65</f>
        <v>0</v>
      </c>
      <c r="CA65" s="225" t="n">
        <v>0</v>
      </c>
      <c r="CB65" s="225" t="n">
        <v>0</v>
      </c>
      <c r="CC65" s="225" t="n">
        <v>0</v>
      </c>
      <c r="CD65" s="224" t="n">
        <f aca="false">CE65+CF65+CG65</f>
        <v>0</v>
      </c>
      <c r="CE65" s="225" t="n">
        <v>0</v>
      </c>
      <c r="CF65" s="225" t="n">
        <v>0</v>
      </c>
      <c r="CG65" s="225" t="n">
        <v>0</v>
      </c>
      <c r="CH65" s="224" t="n">
        <f aca="false">CI65+CJ65+CK65</f>
        <v>0</v>
      </c>
      <c r="CI65" s="225" t="n">
        <v>0</v>
      </c>
      <c r="CJ65" s="225" t="n">
        <v>0</v>
      </c>
      <c r="CK65" s="225" t="n">
        <v>0</v>
      </c>
      <c r="CL65" s="224" t="n">
        <f aca="false">$AW65-$AX65-BA65</f>
        <v>-0.00300000000004275</v>
      </c>
      <c r="CM65" s="224" t="n">
        <f aca="false">CY65</f>
        <v>0</v>
      </c>
      <c r="CN65" s="224" t="n">
        <f aca="false">CZ65</f>
        <v>0</v>
      </c>
      <c r="CO65" s="224" t="n">
        <f aca="false">DA65</f>
        <v>0</v>
      </c>
      <c r="CP65" s="224" t="n">
        <f aca="false">DB65</f>
        <v>0</v>
      </c>
      <c r="CQ65" s="224" t="n">
        <f aca="false">CR65+CS65+CT65</f>
        <v>0</v>
      </c>
      <c r="CR65" s="225" t="n">
        <v>0</v>
      </c>
      <c r="CS65" s="225" t="n">
        <v>0</v>
      </c>
      <c r="CT65" s="225" t="n">
        <v>0</v>
      </c>
      <c r="CU65" s="224" t="n">
        <f aca="false">CV65+CW65+CX65</f>
        <v>0</v>
      </c>
      <c r="CV65" s="225" t="n">
        <v>0</v>
      </c>
      <c r="CW65" s="225" t="n">
        <v>0</v>
      </c>
      <c r="CX65" s="225" t="n">
        <v>0</v>
      </c>
      <c r="CY65" s="224" t="n">
        <f aca="false">CZ65+DA65+DB65</f>
        <v>0</v>
      </c>
      <c r="CZ65" s="225" t="n">
        <v>0</v>
      </c>
      <c r="DA65" s="225" t="n">
        <v>0</v>
      </c>
      <c r="DB65" s="225" t="n">
        <v>0</v>
      </c>
      <c r="DC65" s="224" t="n">
        <f aca="false">$AW65-$AX65-BB65</f>
        <v>-0.00300000000004275</v>
      </c>
      <c r="DD65" s="224" t="n">
        <f aca="false">DP65</f>
        <v>0</v>
      </c>
      <c r="DE65" s="224" t="n">
        <f aca="false">DQ65</f>
        <v>0</v>
      </c>
      <c r="DF65" s="224" t="n">
        <f aca="false">DR65</f>
        <v>0</v>
      </c>
      <c r="DG65" s="224" t="n">
        <f aca="false">DS65</f>
        <v>0</v>
      </c>
      <c r="DH65" s="224" t="n">
        <f aca="false">DI65+DJ65+DK65</f>
        <v>0</v>
      </c>
      <c r="DI65" s="225" t="n">
        <v>0</v>
      </c>
      <c r="DJ65" s="225" t="n">
        <v>0</v>
      </c>
      <c r="DK65" s="225" t="n">
        <v>0</v>
      </c>
      <c r="DL65" s="224" t="n">
        <f aca="false">DM65+DN65+DO65</f>
        <v>0</v>
      </c>
      <c r="DM65" s="225" t="n">
        <v>0</v>
      </c>
      <c r="DN65" s="225" t="n">
        <v>0</v>
      </c>
      <c r="DO65" s="225" t="n">
        <v>0</v>
      </c>
      <c r="DP65" s="224" t="n">
        <f aca="false">DQ65+DR65+DS65</f>
        <v>0</v>
      </c>
      <c r="DQ65" s="225" t="n">
        <v>0</v>
      </c>
      <c r="DR65" s="225" t="n">
        <v>0</v>
      </c>
      <c r="DS65" s="225" t="n">
        <v>0</v>
      </c>
      <c r="DT65" s="224" t="n">
        <f aca="false">$AW65-$AX65-BC65</f>
        <v>-0.00300000000004275</v>
      </c>
      <c r="DU65" s="224" t="n">
        <f aca="false">BC65-AY65</f>
        <v>0</v>
      </c>
      <c r="DV65" s="225"/>
      <c r="DW65" s="225"/>
      <c r="DX65" s="226"/>
      <c r="DY65" s="225"/>
      <c r="DZ65" s="226"/>
      <c r="EA65" s="227"/>
      <c r="EB65" s="213" t="n">
        <v>0</v>
      </c>
      <c r="EC65" s="190" t="str">
        <f aca="false">AN65 &amp; EB65</f>
        <v>Амортизационные отчисления0</v>
      </c>
      <c r="ED65" s="190" t="str">
        <f aca="false">AN65&amp;AO65</f>
        <v>Амортизационные отчислениянет</v>
      </c>
      <c r="EE65" s="191"/>
      <c r="EF65" s="191"/>
      <c r="EG65" s="220"/>
      <c r="EH65" s="220"/>
      <c r="EI65" s="220"/>
      <c r="EJ65" s="220"/>
      <c r="EV65" s="191"/>
    </row>
    <row r="66" customFormat="false" ht="11.25" hidden="false" customHeight="true" outlineLevel="0" collapsed="false">
      <c r="C66" s="204"/>
      <c r="D66" s="205" t="n">
        <v>5</v>
      </c>
      <c r="E66" s="206" t="s">
        <v>259</v>
      </c>
      <c r="F66" s="206" t="s">
        <v>260</v>
      </c>
      <c r="G66" s="206" t="s">
        <v>261</v>
      </c>
      <c r="H66" s="206" t="s">
        <v>281</v>
      </c>
      <c r="I66" s="206" t="s">
        <v>263</v>
      </c>
      <c r="J66" s="206" t="s">
        <v>263</v>
      </c>
      <c r="K66" s="205" t="s">
        <v>264</v>
      </c>
      <c r="L66" s="206"/>
      <c r="M66" s="206"/>
      <c r="N66" s="205" t="n">
        <v>5</v>
      </c>
      <c r="O66" s="205" t="n">
        <v>2020</v>
      </c>
      <c r="P66" s="207" t="s">
        <v>178</v>
      </c>
      <c r="Q66" s="207" t="s">
        <v>282</v>
      </c>
      <c r="R66" s="208" t="n">
        <v>100</v>
      </c>
      <c r="S66" s="209" t="n">
        <v>100</v>
      </c>
      <c r="T66" s="210"/>
      <c r="U66" s="211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  <c r="CM66" s="212"/>
      <c r="CN66" s="212"/>
      <c r="CO66" s="212"/>
      <c r="CP66" s="212"/>
      <c r="CQ66" s="212"/>
      <c r="CR66" s="212"/>
      <c r="CS66" s="212"/>
      <c r="CT66" s="212"/>
      <c r="CU66" s="212"/>
      <c r="CV66" s="212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  <c r="DP66" s="212"/>
      <c r="DQ66" s="212"/>
      <c r="DR66" s="212"/>
      <c r="DS66" s="212"/>
      <c r="DT66" s="212"/>
      <c r="DU66" s="212"/>
      <c r="DV66" s="212"/>
      <c r="DW66" s="212"/>
      <c r="DX66" s="212"/>
      <c r="DY66" s="212"/>
      <c r="DZ66" s="212"/>
      <c r="EA66" s="212"/>
      <c r="EB66" s="213"/>
      <c r="EC66" s="191"/>
      <c r="ED66" s="191"/>
      <c r="EE66" s="191"/>
      <c r="EF66" s="191"/>
      <c r="EG66" s="191"/>
      <c r="EH66" s="191"/>
      <c r="EI66" s="191"/>
    </row>
    <row r="67" customFormat="false" ht="11.25" hidden="false" customHeight="true" outlineLevel="0" collapsed="false">
      <c r="C67" s="204"/>
      <c r="D67" s="205"/>
      <c r="E67" s="206"/>
      <c r="F67" s="206"/>
      <c r="G67" s="206"/>
      <c r="H67" s="206"/>
      <c r="I67" s="206"/>
      <c r="J67" s="206"/>
      <c r="K67" s="205"/>
      <c r="L67" s="214"/>
      <c r="M67" s="214"/>
      <c r="N67" s="205"/>
      <c r="O67" s="205"/>
      <c r="P67" s="207"/>
      <c r="Q67" s="207"/>
      <c r="R67" s="208"/>
      <c r="S67" s="209"/>
      <c r="T67" s="210"/>
      <c r="U67" s="215"/>
      <c r="V67" s="216" t="n">
        <v>1</v>
      </c>
      <c r="W67" s="183" t="s">
        <v>266</v>
      </c>
      <c r="X67" s="183" t="s">
        <v>267</v>
      </c>
      <c r="Y67" s="183" t="s">
        <v>268</v>
      </c>
      <c r="Z67" s="183" t="s">
        <v>269</v>
      </c>
      <c r="AA67" s="183" t="s">
        <v>269</v>
      </c>
      <c r="AB67" s="183" t="s">
        <v>264</v>
      </c>
      <c r="AC67" s="183" t="s">
        <v>270</v>
      </c>
      <c r="AD67" s="183" t="s">
        <v>271</v>
      </c>
      <c r="AE67" s="183" t="s">
        <v>272</v>
      </c>
      <c r="AF67" s="183" t="s">
        <v>273</v>
      </c>
      <c r="AG67" s="183" t="s">
        <v>263</v>
      </c>
      <c r="AH67" s="183" t="s">
        <v>263</v>
      </c>
      <c r="AI67" s="183" t="s">
        <v>264</v>
      </c>
      <c r="AJ67" s="183" t="s">
        <v>270</v>
      </c>
      <c r="AK67" s="183" t="s">
        <v>271</v>
      </c>
      <c r="AL67" s="217"/>
      <c r="AM67" s="218"/>
      <c r="AN67" s="219"/>
      <c r="AO67" s="219"/>
      <c r="AP67" s="219"/>
      <c r="AQ67" s="219"/>
      <c r="AR67" s="219"/>
      <c r="AS67" s="219"/>
      <c r="AT67" s="219"/>
      <c r="AU67" s="219"/>
      <c r="AV67" s="219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213"/>
      <c r="EC67" s="220"/>
      <c r="ED67" s="220"/>
      <c r="EE67" s="220"/>
      <c r="EF67" s="191"/>
      <c r="EG67" s="220"/>
      <c r="EH67" s="220"/>
      <c r="EI67" s="220"/>
      <c r="EJ67" s="220"/>
      <c r="EK67" s="220"/>
    </row>
    <row r="68" customFormat="false" ht="15" hidden="false" customHeight="true" outlineLevel="0" collapsed="false">
      <c r="C68" s="204"/>
      <c r="D68" s="205"/>
      <c r="E68" s="206"/>
      <c r="F68" s="206"/>
      <c r="G68" s="206"/>
      <c r="H68" s="206"/>
      <c r="I68" s="206"/>
      <c r="J68" s="206"/>
      <c r="K68" s="205"/>
      <c r="L68" s="214"/>
      <c r="M68" s="214"/>
      <c r="N68" s="205"/>
      <c r="O68" s="205"/>
      <c r="P68" s="207"/>
      <c r="Q68" s="207"/>
      <c r="R68" s="208"/>
      <c r="S68" s="209"/>
      <c r="T68" s="210"/>
      <c r="U68" s="215"/>
      <c r="V68" s="216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221"/>
      <c r="AM68" s="183" t="s">
        <v>274</v>
      </c>
      <c r="AN68" s="222" t="s">
        <v>223</v>
      </c>
      <c r="AO68" s="223" t="s">
        <v>56</v>
      </c>
      <c r="AP68" s="223"/>
      <c r="AQ68" s="223"/>
      <c r="AR68" s="223"/>
      <c r="AS68" s="223"/>
      <c r="AT68" s="223"/>
      <c r="AU68" s="223"/>
      <c r="AV68" s="223"/>
      <c r="AW68" s="224" t="n">
        <v>644.599</v>
      </c>
      <c r="AX68" s="224" t="n">
        <v>644.599</v>
      </c>
      <c r="AY68" s="224" t="n">
        <v>0</v>
      </c>
      <c r="AZ68" s="224" t="n">
        <f aca="false">BE68</f>
        <v>0</v>
      </c>
      <c r="BA68" s="224" t="n">
        <f aca="false">BV68</f>
        <v>0</v>
      </c>
      <c r="BB68" s="224" t="n">
        <f aca="false">CM68</f>
        <v>0</v>
      </c>
      <c r="BC68" s="224" t="n">
        <f aca="false">DD68</f>
        <v>0</v>
      </c>
      <c r="BD68" s="224" t="n">
        <f aca="false">AW68-AX68-BC68</f>
        <v>0</v>
      </c>
      <c r="BE68" s="224" t="n">
        <f aca="false">BQ68</f>
        <v>0</v>
      </c>
      <c r="BF68" s="224" t="n">
        <f aca="false">BR68</f>
        <v>0</v>
      </c>
      <c r="BG68" s="224" t="n">
        <f aca="false">BS68</f>
        <v>0</v>
      </c>
      <c r="BH68" s="224" t="n">
        <f aca="false">BT68</f>
        <v>0</v>
      </c>
      <c r="BI68" s="224" t="n">
        <f aca="false">BJ68+BK68+BL68</f>
        <v>0</v>
      </c>
      <c r="BJ68" s="225" t="n">
        <v>0</v>
      </c>
      <c r="BK68" s="225" t="n">
        <v>0</v>
      </c>
      <c r="BL68" s="225" t="n">
        <v>0</v>
      </c>
      <c r="BM68" s="224" t="n">
        <f aca="false">BN68+BO68+BP68</f>
        <v>0</v>
      </c>
      <c r="BN68" s="225" t="n">
        <v>0</v>
      </c>
      <c r="BO68" s="225" t="n">
        <v>0</v>
      </c>
      <c r="BP68" s="225" t="n">
        <v>0</v>
      </c>
      <c r="BQ68" s="224" t="n">
        <f aca="false">BR68+BS68+BT68</f>
        <v>0</v>
      </c>
      <c r="BR68" s="225" t="n">
        <v>0</v>
      </c>
      <c r="BS68" s="225" t="n">
        <v>0</v>
      </c>
      <c r="BT68" s="225" t="n">
        <v>0</v>
      </c>
      <c r="BU68" s="224" t="n">
        <f aca="false">$AW68-$AX68-AZ68</f>
        <v>0</v>
      </c>
      <c r="BV68" s="224" t="n">
        <f aca="false">CH68</f>
        <v>0</v>
      </c>
      <c r="BW68" s="224" t="n">
        <f aca="false">CI68</f>
        <v>0</v>
      </c>
      <c r="BX68" s="224" t="n">
        <f aca="false">CJ68</f>
        <v>0</v>
      </c>
      <c r="BY68" s="224" t="n">
        <f aca="false">CK68</f>
        <v>0</v>
      </c>
      <c r="BZ68" s="224" t="n">
        <f aca="false">CA68+CB68+CC68</f>
        <v>0</v>
      </c>
      <c r="CA68" s="225" t="n">
        <v>0</v>
      </c>
      <c r="CB68" s="225" t="n">
        <v>0</v>
      </c>
      <c r="CC68" s="225" t="n">
        <v>0</v>
      </c>
      <c r="CD68" s="224" t="n">
        <f aca="false">CE68+CF68+CG68</f>
        <v>0</v>
      </c>
      <c r="CE68" s="225" t="n">
        <v>0</v>
      </c>
      <c r="CF68" s="225" t="n">
        <v>0</v>
      </c>
      <c r="CG68" s="225" t="n">
        <v>0</v>
      </c>
      <c r="CH68" s="224" t="n">
        <f aca="false">CI68+CJ68+CK68</f>
        <v>0</v>
      </c>
      <c r="CI68" s="225" t="n">
        <v>0</v>
      </c>
      <c r="CJ68" s="225" t="n">
        <v>0</v>
      </c>
      <c r="CK68" s="225" t="n">
        <v>0</v>
      </c>
      <c r="CL68" s="224" t="n">
        <f aca="false">$AW68-$AX68-BA68</f>
        <v>0</v>
      </c>
      <c r="CM68" s="224" t="n">
        <f aca="false">CY68</f>
        <v>0</v>
      </c>
      <c r="CN68" s="224" t="n">
        <f aca="false">CZ68</f>
        <v>0</v>
      </c>
      <c r="CO68" s="224" t="n">
        <f aca="false">DA68</f>
        <v>0</v>
      </c>
      <c r="CP68" s="224" t="n">
        <f aca="false">DB68</f>
        <v>0</v>
      </c>
      <c r="CQ68" s="224" t="n">
        <f aca="false">CR68+CS68+CT68</f>
        <v>0</v>
      </c>
      <c r="CR68" s="225" t="n">
        <v>0</v>
      </c>
      <c r="CS68" s="225" t="n">
        <v>0</v>
      </c>
      <c r="CT68" s="225" t="n">
        <v>0</v>
      </c>
      <c r="CU68" s="224" t="n">
        <f aca="false">CV68+CW68+CX68</f>
        <v>0</v>
      </c>
      <c r="CV68" s="225" t="n">
        <v>0</v>
      </c>
      <c r="CW68" s="225" t="n">
        <v>0</v>
      </c>
      <c r="CX68" s="225" t="n">
        <v>0</v>
      </c>
      <c r="CY68" s="224" t="n">
        <f aca="false">CZ68+DA68+DB68</f>
        <v>0</v>
      </c>
      <c r="CZ68" s="225" t="n">
        <v>0</v>
      </c>
      <c r="DA68" s="225" t="n">
        <v>0</v>
      </c>
      <c r="DB68" s="225" t="n">
        <v>0</v>
      </c>
      <c r="DC68" s="224" t="n">
        <f aca="false">$AW68-$AX68-BB68</f>
        <v>0</v>
      </c>
      <c r="DD68" s="224" t="n">
        <f aca="false">DP68</f>
        <v>0</v>
      </c>
      <c r="DE68" s="224" t="n">
        <f aca="false">DQ68</f>
        <v>0</v>
      </c>
      <c r="DF68" s="224" t="n">
        <f aca="false">DR68</f>
        <v>0</v>
      </c>
      <c r="DG68" s="224" t="n">
        <f aca="false">DS68</f>
        <v>0</v>
      </c>
      <c r="DH68" s="224" t="n">
        <f aca="false">DI68+DJ68+DK68</f>
        <v>0</v>
      </c>
      <c r="DI68" s="225" t="n">
        <v>0</v>
      </c>
      <c r="DJ68" s="225" t="n">
        <v>0</v>
      </c>
      <c r="DK68" s="225" t="n">
        <v>0</v>
      </c>
      <c r="DL68" s="224" t="n">
        <f aca="false">DM68+DN68+DO68</f>
        <v>0</v>
      </c>
      <c r="DM68" s="225" t="n">
        <v>0</v>
      </c>
      <c r="DN68" s="225" t="n">
        <v>0</v>
      </c>
      <c r="DO68" s="225" t="n">
        <v>0</v>
      </c>
      <c r="DP68" s="224" t="n">
        <f aca="false">DQ68+DR68+DS68</f>
        <v>0</v>
      </c>
      <c r="DQ68" s="225" t="n">
        <v>0</v>
      </c>
      <c r="DR68" s="225" t="n">
        <v>0</v>
      </c>
      <c r="DS68" s="225" t="n">
        <v>0</v>
      </c>
      <c r="DT68" s="224" t="n">
        <f aca="false">$AW68-$AX68-BC68</f>
        <v>0</v>
      </c>
      <c r="DU68" s="224" t="n">
        <f aca="false">BC68-AY68</f>
        <v>0</v>
      </c>
      <c r="DV68" s="225"/>
      <c r="DW68" s="225"/>
      <c r="DX68" s="226"/>
      <c r="DY68" s="225"/>
      <c r="DZ68" s="226"/>
      <c r="EA68" s="227"/>
      <c r="EB68" s="213" t="n">
        <v>0</v>
      </c>
      <c r="EC68" s="190" t="str">
        <f aca="false">AN68 &amp; EB68</f>
        <v>Амортизационные отчисления0</v>
      </c>
      <c r="ED68" s="190" t="str">
        <f aca="false">AN68&amp;AO68</f>
        <v>Амортизационные отчислениянет</v>
      </c>
      <c r="EE68" s="191"/>
      <c r="EF68" s="191"/>
      <c r="EG68" s="220"/>
      <c r="EH68" s="220"/>
      <c r="EI68" s="220"/>
      <c r="EJ68" s="220"/>
      <c r="EV68" s="191"/>
    </row>
    <row r="69" customFormat="false" ht="11.25" hidden="false" customHeight="true" outlineLevel="0" collapsed="false">
      <c r="C69" s="204"/>
      <c r="D69" s="205" t="n">
        <v>6</v>
      </c>
      <c r="E69" s="206" t="s">
        <v>259</v>
      </c>
      <c r="F69" s="206" t="s">
        <v>260</v>
      </c>
      <c r="G69" s="206" t="s">
        <v>261</v>
      </c>
      <c r="H69" s="206" t="s">
        <v>283</v>
      </c>
      <c r="I69" s="206" t="s">
        <v>263</v>
      </c>
      <c r="J69" s="206" t="s">
        <v>263</v>
      </c>
      <c r="K69" s="205" t="s">
        <v>264</v>
      </c>
      <c r="L69" s="206"/>
      <c r="M69" s="206"/>
      <c r="N69" s="205" t="n">
        <v>5</v>
      </c>
      <c r="O69" s="205" t="n">
        <v>2020</v>
      </c>
      <c r="P69" s="207" t="s">
        <v>178</v>
      </c>
      <c r="Q69" s="207" t="s">
        <v>282</v>
      </c>
      <c r="R69" s="208" t="n">
        <v>100</v>
      </c>
      <c r="S69" s="209" t="n">
        <v>100</v>
      </c>
      <c r="T69" s="210"/>
      <c r="U69" s="211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  <c r="CM69" s="212"/>
      <c r="CN69" s="212"/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  <c r="DP69" s="212"/>
      <c r="DQ69" s="212"/>
      <c r="DR69" s="212"/>
      <c r="DS69" s="212"/>
      <c r="DT69" s="212"/>
      <c r="DU69" s="212"/>
      <c r="DV69" s="212"/>
      <c r="DW69" s="212"/>
      <c r="DX69" s="212"/>
      <c r="DY69" s="212"/>
      <c r="DZ69" s="212"/>
      <c r="EA69" s="212"/>
      <c r="EB69" s="213"/>
      <c r="EC69" s="191"/>
      <c r="ED69" s="191"/>
      <c r="EE69" s="191"/>
      <c r="EF69" s="191"/>
      <c r="EG69" s="191"/>
      <c r="EH69" s="191"/>
      <c r="EI69" s="191"/>
    </row>
    <row r="70" customFormat="false" ht="11.25" hidden="false" customHeight="true" outlineLevel="0" collapsed="false">
      <c r="C70" s="204"/>
      <c r="D70" s="205"/>
      <c r="E70" s="206"/>
      <c r="F70" s="206"/>
      <c r="G70" s="206"/>
      <c r="H70" s="206"/>
      <c r="I70" s="206"/>
      <c r="J70" s="206"/>
      <c r="K70" s="205"/>
      <c r="L70" s="214"/>
      <c r="M70" s="214"/>
      <c r="N70" s="205"/>
      <c r="O70" s="205"/>
      <c r="P70" s="207"/>
      <c r="Q70" s="207"/>
      <c r="R70" s="208"/>
      <c r="S70" s="209"/>
      <c r="T70" s="210"/>
      <c r="U70" s="215"/>
      <c r="V70" s="216" t="n">
        <v>1</v>
      </c>
      <c r="W70" s="183" t="s">
        <v>266</v>
      </c>
      <c r="X70" s="183" t="s">
        <v>267</v>
      </c>
      <c r="Y70" s="183" t="s">
        <v>268</v>
      </c>
      <c r="Z70" s="183" t="s">
        <v>269</v>
      </c>
      <c r="AA70" s="183" t="s">
        <v>269</v>
      </c>
      <c r="AB70" s="183" t="s">
        <v>264</v>
      </c>
      <c r="AC70" s="183" t="s">
        <v>270</v>
      </c>
      <c r="AD70" s="183" t="s">
        <v>271</v>
      </c>
      <c r="AE70" s="183" t="s">
        <v>272</v>
      </c>
      <c r="AF70" s="183" t="s">
        <v>273</v>
      </c>
      <c r="AG70" s="183" t="s">
        <v>263</v>
      </c>
      <c r="AH70" s="183" t="s">
        <v>263</v>
      </c>
      <c r="AI70" s="183" t="s">
        <v>264</v>
      </c>
      <c r="AJ70" s="183" t="s">
        <v>270</v>
      </c>
      <c r="AK70" s="183" t="s">
        <v>271</v>
      </c>
      <c r="AL70" s="217"/>
      <c r="AM70" s="218"/>
      <c r="AN70" s="219"/>
      <c r="AO70" s="219"/>
      <c r="AP70" s="219"/>
      <c r="AQ70" s="219"/>
      <c r="AR70" s="219"/>
      <c r="AS70" s="219"/>
      <c r="AT70" s="219"/>
      <c r="AU70" s="219"/>
      <c r="AV70" s="219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43"/>
      <c r="DA70" s="143"/>
      <c r="DB70" s="143"/>
      <c r="DC70" s="143"/>
      <c r="DD70" s="143"/>
      <c r="DE70" s="143"/>
      <c r="DF70" s="143"/>
      <c r="DG70" s="143"/>
      <c r="DH70" s="143"/>
      <c r="DI70" s="143"/>
      <c r="DJ70" s="143"/>
      <c r="DK70" s="143"/>
      <c r="DL70" s="143"/>
      <c r="DM70" s="143"/>
      <c r="DN70" s="143"/>
      <c r="DO70" s="143"/>
      <c r="DP70" s="143"/>
      <c r="DQ70" s="143"/>
      <c r="DR70" s="143"/>
      <c r="DS70" s="143"/>
      <c r="DT70" s="143"/>
      <c r="DU70" s="143"/>
      <c r="DV70" s="143"/>
      <c r="DW70" s="143"/>
      <c r="DX70" s="143"/>
      <c r="DY70" s="143"/>
      <c r="DZ70" s="143"/>
      <c r="EA70" s="143"/>
      <c r="EB70" s="213"/>
      <c r="EC70" s="220"/>
      <c r="ED70" s="220"/>
      <c r="EE70" s="220"/>
      <c r="EF70" s="191"/>
      <c r="EG70" s="220"/>
      <c r="EH70" s="220"/>
      <c r="EI70" s="220"/>
      <c r="EJ70" s="220"/>
      <c r="EK70" s="220"/>
    </row>
    <row r="71" customFormat="false" ht="15" hidden="false" customHeight="true" outlineLevel="0" collapsed="false">
      <c r="C71" s="204"/>
      <c r="D71" s="205"/>
      <c r="E71" s="206"/>
      <c r="F71" s="206"/>
      <c r="G71" s="206"/>
      <c r="H71" s="206"/>
      <c r="I71" s="206"/>
      <c r="J71" s="206"/>
      <c r="K71" s="205"/>
      <c r="L71" s="214"/>
      <c r="M71" s="214"/>
      <c r="N71" s="205"/>
      <c r="O71" s="205"/>
      <c r="P71" s="207"/>
      <c r="Q71" s="207"/>
      <c r="R71" s="208"/>
      <c r="S71" s="209"/>
      <c r="T71" s="210"/>
      <c r="U71" s="215"/>
      <c r="V71" s="216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221"/>
      <c r="AM71" s="183" t="s">
        <v>274</v>
      </c>
      <c r="AN71" s="222" t="s">
        <v>223</v>
      </c>
      <c r="AO71" s="223" t="s">
        <v>56</v>
      </c>
      <c r="AP71" s="223"/>
      <c r="AQ71" s="223"/>
      <c r="AR71" s="223"/>
      <c r="AS71" s="223"/>
      <c r="AT71" s="223"/>
      <c r="AU71" s="223"/>
      <c r="AV71" s="223"/>
      <c r="AW71" s="224" t="n">
        <v>332.29</v>
      </c>
      <c r="AX71" s="224" t="n">
        <v>332.29</v>
      </c>
      <c r="AY71" s="224" t="n">
        <v>0</v>
      </c>
      <c r="AZ71" s="224" t="n">
        <f aca="false">BE71</f>
        <v>0</v>
      </c>
      <c r="BA71" s="224" t="n">
        <f aca="false">BV71</f>
        <v>0</v>
      </c>
      <c r="BB71" s="224" t="n">
        <f aca="false">CM71</f>
        <v>0</v>
      </c>
      <c r="BC71" s="224" t="n">
        <f aca="false">DD71</f>
        <v>0</v>
      </c>
      <c r="BD71" s="224" t="n">
        <f aca="false">AW71-AX71-BC71</f>
        <v>0</v>
      </c>
      <c r="BE71" s="224" t="n">
        <f aca="false">BQ71</f>
        <v>0</v>
      </c>
      <c r="BF71" s="224" t="n">
        <f aca="false">BR71</f>
        <v>0</v>
      </c>
      <c r="BG71" s="224" t="n">
        <f aca="false">BS71</f>
        <v>0</v>
      </c>
      <c r="BH71" s="224" t="n">
        <f aca="false">BT71</f>
        <v>0</v>
      </c>
      <c r="BI71" s="224" t="n">
        <f aca="false">BJ71+BK71+BL71</f>
        <v>0</v>
      </c>
      <c r="BJ71" s="225" t="n">
        <v>0</v>
      </c>
      <c r="BK71" s="225" t="n">
        <v>0</v>
      </c>
      <c r="BL71" s="225" t="n">
        <v>0</v>
      </c>
      <c r="BM71" s="224" t="n">
        <f aca="false">BN71+BO71+BP71</f>
        <v>0</v>
      </c>
      <c r="BN71" s="225" t="n">
        <v>0</v>
      </c>
      <c r="BO71" s="225" t="n">
        <v>0</v>
      </c>
      <c r="BP71" s="225" t="n">
        <v>0</v>
      </c>
      <c r="BQ71" s="224" t="n">
        <f aca="false">BR71+BS71+BT71</f>
        <v>0</v>
      </c>
      <c r="BR71" s="225" t="n">
        <v>0</v>
      </c>
      <c r="BS71" s="225" t="n">
        <v>0</v>
      </c>
      <c r="BT71" s="225" t="n">
        <v>0</v>
      </c>
      <c r="BU71" s="224" t="n">
        <f aca="false">$AW71-$AX71-AZ71</f>
        <v>0</v>
      </c>
      <c r="BV71" s="224" t="n">
        <f aca="false">CH71</f>
        <v>0</v>
      </c>
      <c r="BW71" s="224" t="n">
        <f aca="false">CI71</f>
        <v>0</v>
      </c>
      <c r="BX71" s="224" t="n">
        <f aca="false">CJ71</f>
        <v>0</v>
      </c>
      <c r="BY71" s="224" t="n">
        <f aca="false">CK71</f>
        <v>0</v>
      </c>
      <c r="BZ71" s="224" t="n">
        <f aca="false">CA71+CB71+CC71</f>
        <v>0</v>
      </c>
      <c r="CA71" s="225" t="n">
        <v>0</v>
      </c>
      <c r="CB71" s="225" t="n">
        <v>0</v>
      </c>
      <c r="CC71" s="225" t="n">
        <v>0</v>
      </c>
      <c r="CD71" s="224" t="n">
        <f aca="false">CE71+CF71+CG71</f>
        <v>0</v>
      </c>
      <c r="CE71" s="225" t="n">
        <v>0</v>
      </c>
      <c r="CF71" s="225" t="n">
        <v>0</v>
      </c>
      <c r="CG71" s="225" t="n">
        <v>0</v>
      </c>
      <c r="CH71" s="224" t="n">
        <f aca="false">CI71+CJ71+CK71</f>
        <v>0</v>
      </c>
      <c r="CI71" s="225" t="n">
        <v>0</v>
      </c>
      <c r="CJ71" s="225" t="n">
        <v>0</v>
      </c>
      <c r="CK71" s="225" t="n">
        <v>0</v>
      </c>
      <c r="CL71" s="224" t="n">
        <f aca="false">$AW71-$AX71-BA71</f>
        <v>0</v>
      </c>
      <c r="CM71" s="224" t="n">
        <f aca="false">CY71</f>
        <v>0</v>
      </c>
      <c r="CN71" s="224" t="n">
        <f aca="false">CZ71</f>
        <v>0</v>
      </c>
      <c r="CO71" s="224" t="n">
        <f aca="false">DA71</f>
        <v>0</v>
      </c>
      <c r="CP71" s="224" t="n">
        <f aca="false">DB71</f>
        <v>0</v>
      </c>
      <c r="CQ71" s="224" t="n">
        <f aca="false">CR71+CS71+CT71</f>
        <v>0</v>
      </c>
      <c r="CR71" s="225" t="n">
        <v>0</v>
      </c>
      <c r="CS71" s="225" t="n">
        <v>0</v>
      </c>
      <c r="CT71" s="225" t="n">
        <v>0</v>
      </c>
      <c r="CU71" s="224" t="n">
        <f aca="false">CV71+CW71+CX71</f>
        <v>0</v>
      </c>
      <c r="CV71" s="225" t="n">
        <v>0</v>
      </c>
      <c r="CW71" s="225" t="n">
        <v>0</v>
      </c>
      <c r="CX71" s="225" t="n">
        <v>0</v>
      </c>
      <c r="CY71" s="224" t="n">
        <f aca="false">CZ71+DA71+DB71</f>
        <v>0</v>
      </c>
      <c r="CZ71" s="225" t="n">
        <v>0</v>
      </c>
      <c r="DA71" s="225" t="n">
        <v>0</v>
      </c>
      <c r="DB71" s="225" t="n">
        <v>0</v>
      </c>
      <c r="DC71" s="224" t="n">
        <f aca="false">$AW71-$AX71-BB71</f>
        <v>0</v>
      </c>
      <c r="DD71" s="224" t="n">
        <f aca="false">DP71</f>
        <v>0</v>
      </c>
      <c r="DE71" s="224" t="n">
        <f aca="false">DQ71</f>
        <v>0</v>
      </c>
      <c r="DF71" s="224" t="n">
        <f aca="false">DR71</f>
        <v>0</v>
      </c>
      <c r="DG71" s="224" t="n">
        <f aca="false">DS71</f>
        <v>0</v>
      </c>
      <c r="DH71" s="224" t="n">
        <f aca="false">DI71+DJ71+DK71</f>
        <v>0</v>
      </c>
      <c r="DI71" s="225" t="n">
        <v>0</v>
      </c>
      <c r="DJ71" s="225" t="n">
        <v>0</v>
      </c>
      <c r="DK71" s="225" t="n">
        <v>0</v>
      </c>
      <c r="DL71" s="224" t="n">
        <f aca="false">DM71+DN71+DO71</f>
        <v>0</v>
      </c>
      <c r="DM71" s="225" t="n">
        <v>0</v>
      </c>
      <c r="DN71" s="225" t="n">
        <v>0</v>
      </c>
      <c r="DO71" s="225" t="n">
        <v>0</v>
      </c>
      <c r="DP71" s="224" t="n">
        <f aca="false">DQ71+DR71+DS71</f>
        <v>0</v>
      </c>
      <c r="DQ71" s="225" t="n">
        <v>0</v>
      </c>
      <c r="DR71" s="225" t="n">
        <v>0</v>
      </c>
      <c r="DS71" s="225" t="n">
        <v>0</v>
      </c>
      <c r="DT71" s="224" t="n">
        <f aca="false">$AW71-$AX71-BC71</f>
        <v>0</v>
      </c>
      <c r="DU71" s="224" t="n">
        <f aca="false">BC71-AY71</f>
        <v>0</v>
      </c>
      <c r="DV71" s="225"/>
      <c r="DW71" s="225"/>
      <c r="DX71" s="226"/>
      <c r="DY71" s="225"/>
      <c r="DZ71" s="226"/>
      <c r="EA71" s="227"/>
      <c r="EB71" s="213" t="n">
        <v>0</v>
      </c>
      <c r="EC71" s="190" t="str">
        <f aca="false">AN71 &amp; EB71</f>
        <v>Амортизационные отчисления0</v>
      </c>
      <c r="ED71" s="190" t="str">
        <f aca="false">AN71&amp;AO71</f>
        <v>Амортизационные отчислениянет</v>
      </c>
      <c r="EE71" s="191"/>
      <c r="EF71" s="191"/>
      <c r="EG71" s="220"/>
      <c r="EH71" s="220"/>
      <c r="EI71" s="220"/>
      <c r="EJ71" s="220"/>
      <c r="EV71" s="191"/>
    </row>
    <row r="72" customFormat="false" ht="11.25" hidden="false" customHeight="true" outlineLevel="0" collapsed="false">
      <c r="C72" s="204"/>
      <c r="D72" s="205" t="n">
        <v>7</v>
      </c>
      <c r="E72" s="206" t="s">
        <v>259</v>
      </c>
      <c r="F72" s="206" t="s">
        <v>260</v>
      </c>
      <c r="G72" s="206" t="s">
        <v>261</v>
      </c>
      <c r="H72" s="206" t="s">
        <v>284</v>
      </c>
      <c r="I72" s="206" t="s">
        <v>263</v>
      </c>
      <c r="J72" s="206" t="s">
        <v>263</v>
      </c>
      <c r="K72" s="205" t="s">
        <v>264</v>
      </c>
      <c r="L72" s="206"/>
      <c r="M72" s="206"/>
      <c r="N72" s="205" t="n">
        <v>5</v>
      </c>
      <c r="O72" s="205" t="n">
        <v>2022</v>
      </c>
      <c r="P72" s="207" t="s">
        <v>178</v>
      </c>
      <c r="Q72" s="207" t="s">
        <v>276</v>
      </c>
      <c r="R72" s="208" t="n">
        <v>0</v>
      </c>
      <c r="S72" s="209" t="n">
        <v>0</v>
      </c>
      <c r="T72" s="210"/>
      <c r="U72" s="211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2"/>
      <c r="CF72" s="212"/>
      <c r="CG72" s="212"/>
      <c r="CH72" s="212"/>
      <c r="CI72" s="212"/>
      <c r="CJ72" s="212"/>
      <c r="CK72" s="212"/>
      <c r="CL72" s="212"/>
      <c r="CM72" s="212"/>
      <c r="CN72" s="212"/>
      <c r="CO72" s="212"/>
      <c r="CP72" s="212"/>
      <c r="CQ72" s="212"/>
      <c r="CR72" s="212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  <c r="DP72" s="212"/>
      <c r="DQ72" s="212"/>
      <c r="DR72" s="212"/>
      <c r="DS72" s="212"/>
      <c r="DT72" s="212"/>
      <c r="DU72" s="212"/>
      <c r="DV72" s="212"/>
      <c r="DW72" s="212"/>
      <c r="DX72" s="212"/>
      <c r="DY72" s="212"/>
      <c r="DZ72" s="212"/>
      <c r="EA72" s="212"/>
      <c r="EB72" s="213"/>
      <c r="EC72" s="191"/>
      <c r="ED72" s="191"/>
      <c r="EE72" s="191"/>
      <c r="EF72" s="191"/>
      <c r="EG72" s="191"/>
      <c r="EH72" s="191"/>
      <c r="EI72" s="191"/>
    </row>
    <row r="73" customFormat="false" ht="11.25" hidden="false" customHeight="true" outlineLevel="0" collapsed="false">
      <c r="C73" s="204"/>
      <c r="D73" s="205"/>
      <c r="E73" s="206"/>
      <c r="F73" s="206"/>
      <c r="G73" s="206"/>
      <c r="H73" s="206"/>
      <c r="I73" s="206"/>
      <c r="J73" s="206"/>
      <c r="K73" s="205"/>
      <c r="L73" s="214"/>
      <c r="M73" s="214"/>
      <c r="N73" s="205"/>
      <c r="O73" s="205"/>
      <c r="P73" s="207"/>
      <c r="Q73" s="207"/>
      <c r="R73" s="208"/>
      <c r="S73" s="209"/>
      <c r="T73" s="210"/>
      <c r="U73" s="215"/>
      <c r="V73" s="216" t="n">
        <v>1</v>
      </c>
      <c r="W73" s="183" t="s">
        <v>266</v>
      </c>
      <c r="X73" s="183" t="s">
        <v>267</v>
      </c>
      <c r="Y73" s="183" t="s">
        <v>268</v>
      </c>
      <c r="Z73" s="183" t="s">
        <v>269</v>
      </c>
      <c r="AA73" s="183" t="s">
        <v>269</v>
      </c>
      <c r="AB73" s="183" t="s">
        <v>264</v>
      </c>
      <c r="AC73" s="183" t="s">
        <v>270</v>
      </c>
      <c r="AD73" s="183" t="s">
        <v>271</v>
      </c>
      <c r="AE73" s="183" t="s">
        <v>272</v>
      </c>
      <c r="AF73" s="183" t="s">
        <v>273</v>
      </c>
      <c r="AG73" s="183" t="s">
        <v>263</v>
      </c>
      <c r="AH73" s="183" t="s">
        <v>263</v>
      </c>
      <c r="AI73" s="183" t="s">
        <v>264</v>
      </c>
      <c r="AJ73" s="183" t="s">
        <v>270</v>
      </c>
      <c r="AK73" s="183" t="s">
        <v>271</v>
      </c>
      <c r="AL73" s="217"/>
      <c r="AM73" s="218"/>
      <c r="AN73" s="219"/>
      <c r="AO73" s="219"/>
      <c r="AP73" s="219"/>
      <c r="AQ73" s="219"/>
      <c r="AR73" s="219"/>
      <c r="AS73" s="219"/>
      <c r="AT73" s="219"/>
      <c r="AU73" s="219"/>
      <c r="AV73" s="219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  <c r="BM73" s="143"/>
      <c r="BN73" s="143"/>
      <c r="BO73" s="143"/>
      <c r="BP73" s="143"/>
      <c r="BQ73" s="143"/>
      <c r="BR73" s="143"/>
      <c r="BS73" s="143"/>
      <c r="BT73" s="143"/>
      <c r="BU73" s="143"/>
      <c r="BV73" s="143"/>
      <c r="BW73" s="143"/>
      <c r="BX73" s="143"/>
      <c r="BY73" s="143"/>
      <c r="BZ73" s="143"/>
      <c r="CA73" s="143"/>
      <c r="CB73" s="143"/>
      <c r="CC73" s="143"/>
      <c r="CD73" s="143"/>
      <c r="CE73" s="143"/>
      <c r="CF73" s="143"/>
      <c r="CG73" s="143"/>
      <c r="CH73" s="143"/>
      <c r="CI73" s="143"/>
      <c r="CJ73" s="143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43"/>
      <c r="DC73" s="143"/>
      <c r="DD73" s="143"/>
      <c r="DE73" s="143"/>
      <c r="DF73" s="143"/>
      <c r="DG73" s="143"/>
      <c r="DH73" s="143"/>
      <c r="DI73" s="143"/>
      <c r="DJ73" s="143"/>
      <c r="DK73" s="143"/>
      <c r="DL73" s="143"/>
      <c r="DM73" s="143"/>
      <c r="DN73" s="143"/>
      <c r="DO73" s="143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3"/>
      <c r="EA73" s="143"/>
      <c r="EB73" s="213"/>
      <c r="EC73" s="220"/>
      <c r="ED73" s="220"/>
      <c r="EE73" s="220"/>
      <c r="EF73" s="191"/>
      <c r="EG73" s="220"/>
      <c r="EH73" s="220"/>
      <c r="EI73" s="220"/>
      <c r="EJ73" s="220"/>
      <c r="EK73" s="220"/>
    </row>
    <row r="74" customFormat="false" ht="15" hidden="false" customHeight="true" outlineLevel="0" collapsed="false">
      <c r="C74" s="204"/>
      <c r="D74" s="205"/>
      <c r="E74" s="206"/>
      <c r="F74" s="206"/>
      <c r="G74" s="206"/>
      <c r="H74" s="206"/>
      <c r="I74" s="206"/>
      <c r="J74" s="206"/>
      <c r="K74" s="205"/>
      <c r="L74" s="214"/>
      <c r="M74" s="214"/>
      <c r="N74" s="205"/>
      <c r="O74" s="205"/>
      <c r="P74" s="207"/>
      <c r="Q74" s="207"/>
      <c r="R74" s="208"/>
      <c r="S74" s="209"/>
      <c r="T74" s="210"/>
      <c r="U74" s="215"/>
      <c r="V74" s="216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221"/>
      <c r="AM74" s="183" t="s">
        <v>274</v>
      </c>
      <c r="AN74" s="222" t="s">
        <v>223</v>
      </c>
      <c r="AO74" s="223" t="s">
        <v>56</v>
      </c>
      <c r="AP74" s="223"/>
      <c r="AQ74" s="223"/>
      <c r="AR74" s="223"/>
      <c r="AS74" s="223"/>
      <c r="AT74" s="223"/>
      <c r="AU74" s="223"/>
      <c r="AV74" s="223"/>
      <c r="AW74" s="224" t="n">
        <v>0</v>
      </c>
      <c r="AX74" s="224" t="n">
        <v>0</v>
      </c>
      <c r="AY74" s="224" t="n">
        <v>0</v>
      </c>
      <c r="AZ74" s="224" t="n">
        <f aca="false">BE74</f>
        <v>0</v>
      </c>
      <c r="BA74" s="224" t="n">
        <f aca="false">BV74</f>
        <v>0</v>
      </c>
      <c r="BB74" s="224" t="n">
        <f aca="false">CM74</f>
        <v>0</v>
      </c>
      <c r="BC74" s="224" t="n">
        <f aca="false">DD74</f>
        <v>0</v>
      </c>
      <c r="BD74" s="224" t="n">
        <f aca="false">AW74-AX74-BC74</f>
        <v>0</v>
      </c>
      <c r="BE74" s="224" t="n">
        <f aca="false">BQ74</f>
        <v>0</v>
      </c>
      <c r="BF74" s="224" t="n">
        <f aca="false">BR74</f>
        <v>0</v>
      </c>
      <c r="BG74" s="224" t="n">
        <f aca="false">BS74</f>
        <v>0</v>
      </c>
      <c r="BH74" s="224" t="n">
        <f aca="false">BT74</f>
        <v>0</v>
      </c>
      <c r="BI74" s="224" t="n">
        <f aca="false">BJ74+BK74+BL74</f>
        <v>0</v>
      </c>
      <c r="BJ74" s="225" t="n">
        <v>0</v>
      </c>
      <c r="BK74" s="225" t="n">
        <v>0</v>
      </c>
      <c r="BL74" s="225" t="n">
        <v>0</v>
      </c>
      <c r="BM74" s="224" t="n">
        <f aca="false">BN74+BO74+BP74</f>
        <v>0</v>
      </c>
      <c r="BN74" s="225" t="n">
        <v>0</v>
      </c>
      <c r="BO74" s="225" t="n">
        <v>0</v>
      </c>
      <c r="BP74" s="225" t="n">
        <v>0</v>
      </c>
      <c r="BQ74" s="224" t="n">
        <f aca="false">BR74+BS74+BT74</f>
        <v>0</v>
      </c>
      <c r="BR74" s="225" t="n">
        <v>0</v>
      </c>
      <c r="BS74" s="225" t="n">
        <v>0</v>
      </c>
      <c r="BT74" s="225" t="n">
        <v>0</v>
      </c>
      <c r="BU74" s="224" t="n">
        <f aca="false">$AW74-$AX74-AZ74</f>
        <v>0</v>
      </c>
      <c r="BV74" s="224" t="n">
        <f aca="false">CH74</f>
        <v>0</v>
      </c>
      <c r="BW74" s="224" t="n">
        <f aca="false">CI74</f>
        <v>0</v>
      </c>
      <c r="BX74" s="224" t="n">
        <f aca="false">CJ74</f>
        <v>0</v>
      </c>
      <c r="BY74" s="224" t="n">
        <f aca="false">CK74</f>
        <v>0</v>
      </c>
      <c r="BZ74" s="224" t="n">
        <f aca="false">CA74+CB74+CC74</f>
        <v>0</v>
      </c>
      <c r="CA74" s="225" t="n">
        <v>0</v>
      </c>
      <c r="CB74" s="225" t="n">
        <v>0</v>
      </c>
      <c r="CC74" s="225" t="n">
        <v>0</v>
      </c>
      <c r="CD74" s="224" t="n">
        <f aca="false">CE74+CF74+CG74</f>
        <v>0</v>
      </c>
      <c r="CE74" s="225" t="n">
        <v>0</v>
      </c>
      <c r="CF74" s="225" t="n">
        <v>0</v>
      </c>
      <c r="CG74" s="225" t="n">
        <v>0</v>
      </c>
      <c r="CH74" s="224" t="n">
        <f aca="false">CI74+CJ74+CK74</f>
        <v>0</v>
      </c>
      <c r="CI74" s="225" t="n">
        <v>0</v>
      </c>
      <c r="CJ74" s="225" t="n">
        <v>0</v>
      </c>
      <c r="CK74" s="225" t="n">
        <v>0</v>
      </c>
      <c r="CL74" s="224" t="n">
        <f aca="false">$AW74-$AX74-BA74</f>
        <v>0</v>
      </c>
      <c r="CM74" s="224" t="n">
        <f aca="false">CY74</f>
        <v>0</v>
      </c>
      <c r="CN74" s="224" t="n">
        <f aca="false">CZ74</f>
        <v>0</v>
      </c>
      <c r="CO74" s="224" t="n">
        <f aca="false">DA74</f>
        <v>0</v>
      </c>
      <c r="CP74" s="224" t="n">
        <f aca="false">DB74</f>
        <v>0</v>
      </c>
      <c r="CQ74" s="224" t="n">
        <f aca="false">CR74+CS74+CT74</f>
        <v>0</v>
      </c>
      <c r="CR74" s="225" t="n">
        <v>0</v>
      </c>
      <c r="CS74" s="225" t="n">
        <v>0</v>
      </c>
      <c r="CT74" s="225" t="n">
        <v>0</v>
      </c>
      <c r="CU74" s="224" t="n">
        <f aca="false">CV74+CW74+CX74</f>
        <v>0</v>
      </c>
      <c r="CV74" s="225" t="n">
        <v>0</v>
      </c>
      <c r="CW74" s="225" t="n">
        <v>0</v>
      </c>
      <c r="CX74" s="225" t="n">
        <v>0</v>
      </c>
      <c r="CY74" s="224" t="n">
        <f aca="false">CZ74+DA74+DB74</f>
        <v>0</v>
      </c>
      <c r="CZ74" s="225" t="n">
        <v>0</v>
      </c>
      <c r="DA74" s="225" t="n">
        <v>0</v>
      </c>
      <c r="DB74" s="225" t="n">
        <v>0</v>
      </c>
      <c r="DC74" s="224" t="n">
        <f aca="false">$AW74-$AX74-BB74</f>
        <v>0</v>
      </c>
      <c r="DD74" s="224" t="n">
        <f aca="false">DP74</f>
        <v>0</v>
      </c>
      <c r="DE74" s="224" t="n">
        <f aca="false">DQ74</f>
        <v>0</v>
      </c>
      <c r="DF74" s="224" t="n">
        <f aca="false">DR74</f>
        <v>0</v>
      </c>
      <c r="DG74" s="224" t="n">
        <f aca="false">DS74</f>
        <v>0</v>
      </c>
      <c r="DH74" s="224" t="n">
        <f aca="false">DI74+DJ74+DK74</f>
        <v>0</v>
      </c>
      <c r="DI74" s="225" t="n">
        <v>0</v>
      </c>
      <c r="DJ74" s="225" t="n">
        <v>0</v>
      </c>
      <c r="DK74" s="225" t="n">
        <v>0</v>
      </c>
      <c r="DL74" s="224" t="n">
        <f aca="false">DM74+DN74+DO74</f>
        <v>0</v>
      </c>
      <c r="DM74" s="225" t="n">
        <v>0</v>
      </c>
      <c r="DN74" s="225" t="n">
        <v>0</v>
      </c>
      <c r="DO74" s="225" t="n">
        <v>0</v>
      </c>
      <c r="DP74" s="224" t="n">
        <f aca="false">DQ74+DR74+DS74</f>
        <v>0</v>
      </c>
      <c r="DQ74" s="225" t="n">
        <v>0</v>
      </c>
      <c r="DR74" s="225" t="n">
        <v>0</v>
      </c>
      <c r="DS74" s="225" t="n">
        <v>0</v>
      </c>
      <c r="DT74" s="224" t="n">
        <f aca="false">$AW74-$AX74-BC74</f>
        <v>0</v>
      </c>
      <c r="DU74" s="224" t="n">
        <f aca="false">BC74-AY74</f>
        <v>0</v>
      </c>
      <c r="DV74" s="225"/>
      <c r="DW74" s="225"/>
      <c r="DX74" s="226"/>
      <c r="DY74" s="225"/>
      <c r="DZ74" s="226"/>
      <c r="EA74" s="227"/>
      <c r="EB74" s="213" t="n">
        <v>0</v>
      </c>
      <c r="EC74" s="190" t="str">
        <f aca="false">AN74 &amp; EB74</f>
        <v>Амортизационные отчисления0</v>
      </c>
      <c r="ED74" s="190" t="str">
        <f aca="false">AN74&amp;AO74</f>
        <v>Амортизационные отчислениянет</v>
      </c>
      <c r="EE74" s="191"/>
      <c r="EF74" s="191"/>
      <c r="EG74" s="220"/>
      <c r="EH74" s="220"/>
      <c r="EI74" s="220"/>
      <c r="EJ74" s="220"/>
      <c r="EV74" s="191"/>
    </row>
    <row r="75" customFormat="false" ht="14.25" hidden="false" customHeight="true" outlineLevel="0" collapsed="false">
      <c r="C75" s="204"/>
      <c r="D75" s="205" t="n">
        <v>8</v>
      </c>
      <c r="E75" s="206" t="s">
        <v>259</v>
      </c>
      <c r="F75" s="206" t="s">
        <v>260</v>
      </c>
      <c r="G75" s="206" t="s">
        <v>261</v>
      </c>
      <c r="H75" s="206" t="s">
        <v>285</v>
      </c>
      <c r="I75" s="206" t="s">
        <v>263</v>
      </c>
      <c r="J75" s="206" t="s">
        <v>263</v>
      </c>
      <c r="K75" s="205" t="s">
        <v>264</v>
      </c>
      <c r="L75" s="206"/>
      <c r="M75" s="206"/>
      <c r="N75" s="205" t="n">
        <v>5</v>
      </c>
      <c r="O75" s="205" t="n">
        <v>2023</v>
      </c>
      <c r="P75" s="207" t="s">
        <v>178</v>
      </c>
      <c r="Q75" s="207" t="s">
        <v>276</v>
      </c>
      <c r="R75" s="208" t="n">
        <v>0</v>
      </c>
      <c r="S75" s="209" t="n">
        <v>1.29</v>
      </c>
      <c r="T75" s="210"/>
      <c r="U75" s="211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2"/>
      <c r="CF75" s="212"/>
      <c r="CG75" s="212"/>
      <c r="CH75" s="212"/>
      <c r="CI75" s="212"/>
      <c r="CJ75" s="212"/>
      <c r="CK75" s="212"/>
      <c r="CL75" s="212"/>
      <c r="CM75" s="212"/>
      <c r="CN75" s="212"/>
      <c r="CO75" s="212"/>
      <c r="CP75" s="212"/>
      <c r="CQ75" s="212"/>
      <c r="CR75" s="212"/>
      <c r="CS75" s="212"/>
      <c r="CT75" s="212"/>
      <c r="CU75" s="212"/>
      <c r="CV75" s="212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  <c r="DP75" s="212"/>
      <c r="DQ75" s="212"/>
      <c r="DR75" s="212"/>
      <c r="DS75" s="212"/>
      <c r="DT75" s="212"/>
      <c r="DU75" s="212"/>
      <c r="DV75" s="212"/>
      <c r="DW75" s="212"/>
      <c r="DX75" s="212"/>
      <c r="DY75" s="212"/>
      <c r="DZ75" s="212"/>
      <c r="EA75" s="212"/>
      <c r="EB75" s="213"/>
      <c r="EC75" s="191"/>
      <c r="ED75" s="191"/>
      <c r="EE75" s="191"/>
      <c r="EF75" s="191"/>
      <c r="EG75" s="191"/>
      <c r="EH75" s="191"/>
      <c r="EI75" s="191"/>
    </row>
    <row r="76" customFormat="false" ht="11.25" hidden="false" customHeight="true" outlineLevel="0" collapsed="false">
      <c r="C76" s="204"/>
      <c r="D76" s="205"/>
      <c r="E76" s="206"/>
      <c r="F76" s="206"/>
      <c r="G76" s="206"/>
      <c r="H76" s="206"/>
      <c r="I76" s="206"/>
      <c r="J76" s="206"/>
      <c r="K76" s="205"/>
      <c r="L76" s="214"/>
      <c r="M76" s="214"/>
      <c r="N76" s="205"/>
      <c r="O76" s="205"/>
      <c r="P76" s="207"/>
      <c r="Q76" s="207"/>
      <c r="R76" s="208"/>
      <c r="S76" s="209"/>
      <c r="T76" s="210"/>
      <c r="U76" s="215"/>
      <c r="V76" s="216" t="n">
        <v>1</v>
      </c>
      <c r="W76" s="183" t="s">
        <v>266</v>
      </c>
      <c r="X76" s="183" t="s">
        <v>267</v>
      </c>
      <c r="Y76" s="183" t="s">
        <v>268</v>
      </c>
      <c r="Z76" s="183" t="s">
        <v>269</v>
      </c>
      <c r="AA76" s="183" t="s">
        <v>269</v>
      </c>
      <c r="AB76" s="183" t="s">
        <v>264</v>
      </c>
      <c r="AC76" s="183" t="s">
        <v>270</v>
      </c>
      <c r="AD76" s="183" t="s">
        <v>271</v>
      </c>
      <c r="AE76" s="183" t="s">
        <v>272</v>
      </c>
      <c r="AF76" s="183" t="s">
        <v>273</v>
      </c>
      <c r="AG76" s="183" t="s">
        <v>263</v>
      </c>
      <c r="AH76" s="183" t="s">
        <v>263</v>
      </c>
      <c r="AI76" s="183" t="s">
        <v>264</v>
      </c>
      <c r="AJ76" s="183" t="s">
        <v>270</v>
      </c>
      <c r="AK76" s="183" t="s">
        <v>271</v>
      </c>
      <c r="AL76" s="217"/>
      <c r="AM76" s="218"/>
      <c r="AN76" s="219"/>
      <c r="AO76" s="219"/>
      <c r="AP76" s="219"/>
      <c r="AQ76" s="219"/>
      <c r="AR76" s="219"/>
      <c r="AS76" s="219"/>
      <c r="AT76" s="219"/>
      <c r="AU76" s="219"/>
      <c r="AV76" s="219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/>
      <c r="DF76" s="143"/>
      <c r="DG76" s="143"/>
      <c r="DH76" s="143"/>
      <c r="DI76" s="143"/>
      <c r="DJ76" s="143"/>
      <c r="DK76" s="143"/>
      <c r="DL76" s="143"/>
      <c r="DM76" s="143"/>
      <c r="DN76" s="143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213"/>
      <c r="EC76" s="220"/>
      <c r="ED76" s="220"/>
      <c r="EE76" s="220"/>
      <c r="EF76" s="191"/>
      <c r="EG76" s="220"/>
      <c r="EH76" s="220"/>
      <c r="EI76" s="220"/>
      <c r="EJ76" s="220"/>
      <c r="EK76" s="220"/>
    </row>
    <row r="77" customFormat="false" ht="15" hidden="false" customHeight="true" outlineLevel="0" collapsed="false">
      <c r="C77" s="204"/>
      <c r="D77" s="205"/>
      <c r="E77" s="206"/>
      <c r="F77" s="206"/>
      <c r="G77" s="206"/>
      <c r="H77" s="206"/>
      <c r="I77" s="206"/>
      <c r="J77" s="206"/>
      <c r="K77" s="205"/>
      <c r="L77" s="214"/>
      <c r="M77" s="214"/>
      <c r="N77" s="205"/>
      <c r="O77" s="205"/>
      <c r="P77" s="207"/>
      <c r="Q77" s="207"/>
      <c r="R77" s="208"/>
      <c r="S77" s="209"/>
      <c r="T77" s="210"/>
      <c r="U77" s="215"/>
      <c r="V77" s="216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221"/>
      <c r="AM77" s="183" t="s">
        <v>274</v>
      </c>
      <c r="AN77" s="222" t="s">
        <v>223</v>
      </c>
      <c r="AO77" s="223" t="s">
        <v>56</v>
      </c>
      <c r="AP77" s="223"/>
      <c r="AQ77" s="223"/>
      <c r="AR77" s="223"/>
      <c r="AS77" s="223"/>
      <c r="AT77" s="223"/>
      <c r="AU77" s="223"/>
      <c r="AV77" s="223"/>
      <c r="AW77" s="224" t="n">
        <v>1313.761</v>
      </c>
      <c r="AX77" s="224" t="n">
        <v>0</v>
      </c>
      <c r="AY77" s="224" t="n">
        <v>0</v>
      </c>
      <c r="AZ77" s="224" t="n">
        <f aca="false">BE77</f>
        <v>0</v>
      </c>
      <c r="BA77" s="224" t="n">
        <f aca="false">BV77</f>
        <v>0</v>
      </c>
      <c r="BB77" s="224" t="n">
        <f aca="false">CM77</f>
        <v>0</v>
      </c>
      <c r="BC77" s="224" t="n">
        <f aca="false">DD77</f>
        <v>17.0064</v>
      </c>
      <c r="BD77" s="224" t="n">
        <f aca="false">AW77-AX77-BC77</f>
        <v>1296.7546</v>
      </c>
      <c r="BE77" s="224" t="n">
        <f aca="false">BQ77</f>
        <v>0</v>
      </c>
      <c r="BF77" s="224" t="n">
        <f aca="false">BR77</f>
        <v>0</v>
      </c>
      <c r="BG77" s="224" t="n">
        <f aca="false">BS77</f>
        <v>0</v>
      </c>
      <c r="BH77" s="224" t="n">
        <f aca="false">BT77</f>
        <v>0</v>
      </c>
      <c r="BI77" s="224" t="n">
        <f aca="false">BJ77+BK77+BL77</f>
        <v>0</v>
      </c>
      <c r="BJ77" s="225" t="n">
        <v>0</v>
      </c>
      <c r="BK77" s="225" t="n">
        <v>0</v>
      </c>
      <c r="BL77" s="225" t="n">
        <v>0</v>
      </c>
      <c r="BM77" s="224" t="n">
        <f aca="false">BN77+BO77+BP77</f>
        <v>0</v>
      </c>
      <c r="BN77" s="225" t="n">
        <v>0</v>
      </c>
      <c r="BO77" s="225" t="n">
        <v>0</v>
      </c>
      <c r="BP77" s="225" t="n">
        <v>0</v>
      </c>
      <c r="BQ77" s="224" t="n">
        <f aca="false">BR77+BS77+BT77</f>
        <v>0</v>
      </c>
      <c r="BR77" s="225" t="n">
        <v>0</v>
      </c>
      <c r="BS77" s="225" t="n">
        <v>0</v>
      </c>
      <c r="BT77" s="225" t="n">
        <v>0</v>
      </c>
      <c r="BU77" s="224" t="n">
        <f aca="false">$AW77-$AX77-AZ77</f>
        <v>1313.761</v>
      </c>
      <c r="BV77" s="224" t="n">
        <f aca="false">CH77</f>
        <v>0</v>
      </c>
      <c r="BW77" s="224" t="n">
        <f aca="false">CI77</f>
        <v>0</v>
      </c>
      <c r="BX77" s="224" t="n">
        <f aca="false">CJ77</f>
        <v>0</v>
      </c>
      <c r="BY77" s="224" t="n">
        <f aca="false">CK77</f>
        <v>0</v>
      </c>
      <c r="BZ77" s="224" t="n">
        <f aca="false">CA77+CB77+CC77</f>
        <v>0</v>
      </c>
      <c r="CA77" s="225" t="n">
        <v>0</v>
      </c>
      <c r="CB77" s="225" t="n">
        <v>0</v>
      </c>
      <c r="CC77" s="225" t="n">
        <v>0</v>
      </c>
      <c r="CD77" s="224" t="n">
        <f aca="false">CE77+CF77+CG77</f>
        <v>0</v>
      </c>
      <c r="CE77" s="225" t="n">
        <v>0</v>
      </c>
      <c r="CF77" s="225" t="n">
        <v>0</v>
      </c>
      <c r="CG77" s="225" t="n">
        <v>0</v>
      </c>
      <c r="CH77" s="224" t="n">
        <f aca="false">CI77+CJ77+CK77</f>
        <v>0</v>
      </c>
      <c r="CI77" s="225" t="n">
        <v>0</v>
      </c>
      <c r="CJ77" s="225" t="n">
        <v>0</v>
      </c>
      <c r="CK77" s="225" t="n">
        <v>0</v>
      </c>
      <c r="CL77" s="224" t="n">
        <f aca="false">$AW77-$AX77-BA77</f>
        <v>1313.761</v>
      </c>
      <c r="CM77" s="224" t="n">
        <f aca="false">CY77</f>
        <v>0</v>
      </c>
      <c r="CN77" s="224" t="n">
        <f aca="false">CZ77</f>
        <v>0</v>
      </c>
      <c r="CO77" s="224" t="n">
        <f aca="false">DA77</f>
        <v>0</v>
      </c>
      <c r="CP77" s="224" t="n">
        <f aca="false">DB77</f>
        <v>0</v>
      </c>
      <c r="CQ77" s="224" t="n">
        <f aca="false">CR77+CS77+CT77</f>
        <v>0</v>
      </c>
      <c r="CR77" s="225" t="n">
        <v>0</v>
      </c>
      <c r="CS77" s="225" t="n">
        <v>0</v>
      </c>
      <c r="CT77" s="225" t="n">
        <v>0</v>
      </c>
      <c r="CU77" s="224" t="n">
        <f aca="false">CV77+CW77+CX77</f>
        <v>0</v>
      </c>
      <c r="CV77" s="225" t="n">
        <v>0</v>
      </c>
      <c r="CW77" s="225" t="n">
        <v>0</v>
      </c>
      <c r="CX77" s="225" t="n">
        <v>0</v>
      </c>
      <c r="CY77" s="224" t="n">
        <f aca="false">CZ77+DA77+DB77</f>
        <v>0</v>
      </c>
      <c r="CZ77" s="225" t="n">
        <v>0</v>
      </c>
      <c r="DA77" s="225" t="n">
        <v>0</v>
      </c>
      <c r="DB77" s="225" t="n">
        <v>0</v>
      </c>
      <c r="DC77" s="224" t="n">
        <f aca="false">$AW77-$AX77-BB77</f>
        <v>1313.761</v>
      </c>
      <c r="DD77" s="224" t="n">
        <f aca="false">DP77</f>
        <v>17.0064</v>
      </c>
      <c r="DE77" s="224" t="n">
        <f aca="false">DQ77</f>
        <v>0</v>
      </c>
      <c r="DF77" s="224" t="n">
        <f aca="false">DR77</f>
        <v>0</v>
      </c>
      <c r="DG77" s="224" t="n">
        <f aca="false">DS77</f>
        <v>17.0064</v>
      </c>
      <c r="DH77" s="224" t="n">
        <f aca="false">DI77+DJ77+DK77</f>
        <v>0</v>
      </c>
      <c r="DI77" s="225" t="n">
        <v>0</v>
      </c>
      <c r="DJ77" s="225" t="n">
        <v>0</v>
      </c>
      <c r="DK77" s="225" t="n">
        <v>0</v>
      </c>
      <c r="DL77" s="224" t="n">
        <f aca="false">DM77+DN77+DO77</f>
        <v>0</v>
      </c>
      <c r="DM77" s="225" t="n">
        <v>0</v>
      </c>
      <c r="DN77" s="225" t="n">
        <v>0</v>
      </c>
      <c r="DO77" s="225" t="n">
        <v>0</v>
      </c>
      <c r="DP77" s="224" t="n">
        <f aca="false">DQ77+DR77+DS77</f>
        <v>17.0064</v>
      </c>
      <c r="DQ77" s="225" t="n">
        <v>0</v>
      </c>
      <c r="DR77" s="225" t="n">
        <v>0</v>
      </c>
      <c r="DS77" s="225" t="n">
        <v>17.0064</v>
      </c>
      <c r="DT77" s="224" t="n">
        <f aca="false">$AW77-$AX77-BC77</f>
        <v>1296.7546</v>
      </c>
      <c r="DU77" s="224" t="n">
        <f aca="false">BC77-AY77</f>
        <v>17.0064</v>
      </c>
      <c r="DV77" s="225"/>
      <c r="DW77" s="225"/>
      <c r="DX77" s="226" t="s">
        <v>286</v>
      </c>
      <c r="DY77" s="225" t="n">
        <f aca="false">DU77</f>
        <v>17.0064</v>
      </c>
      <c r="DZ77" s="226" t="s">
        <v>286</v>
      </c>
      <c r="EA77" s="228" t="s">
        <v>279</v>
      </c>
      <c r="EB77" s="213" t="n">
        <v>0</v>
      </c>
      <c r="EC77" s="190" t="str">
        <f aca="false">AN77 &amp; EB77</f>
        <v>Амортизационные отчисления0</v>
      </c>
      <c r="ED77" s="190" t="str">
        <f aca="false">AN77&amp;AO77</f>
        <v>Амортизационные отчислениянет</v>
      </c>
      <c r="EE77" s="191"/>
      <c r="EF77" s="191"/>
      <c r="EG77" s="220"/>
      <c r="EH77" s="220"/>
      <c r="EI77" s="220"/>
      <c r="EJ77" s="220"/>
      <c r="EV77" s="191"/>
    </row>
    <row r="78" customFormat="false" ht="15" hidden="false" customHeight="true" outlineLevel="0" collapsed="false">
      <c r="C78" s="204"/>
      <c r="D78" s="205"/>
      <c r="E78" s="206"/>
      <c r="F78" s="206"/>
      <c r="G78" s="206"/>
      <c r="H78" s="206"/>
      <c r="I78" s="206"/>
      <c r="J78" s="206"/>
      <c r="K78" s="205"/>
      <c r="L78" s="214"/>
      <c r="M78" s="214"/>
      <c r="N78" s="205"/>
      <c r="O78" s="205"/>
      <c r="P78" s="207"/>
      <c r="Q78" s="207"/>
      <c r="R78" s="208"/>
      <c r="S78" s="209"/>
      <c r="T78" s="210"/>
      <c r="U78" s="215"/>
      <c r="V78" s="216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221"/>
      <c r="AM78" s="183" t="s">
        <v>228</v>
      </c>
      <c r="AN78" s="222" t="s">
        <v>221</v>
      </c>
      <c r="AO78" s="223" t="s">
        <v>56</v>
      </c>
      <c r="AP78" s="223"/>
      <c r="AQ78" s="223"/>
      <c r="AR78" s="223"/>
      <c r="AS78" s="223"/>
      <c r="AT78" s="223"/>
      <c r="AU78" s="223"/>
      <c r="AV78" s="223"/>
      <c r="AW78" s="224" t="n">
        <v>0</v>
      </c>
      <c r="AX78" s="224" t="n">
        <v>0</v>
      </c>
      <c r="AY78" s="224" t="n">
        <v>0</v>
      </c>
      <c r="AZ78" s="224" t="n">
        <f aca="false">BE78</f>
        <v>0</v>
      </c>
      <c r="BA78" s="224" t="n">
        <f aca="false">BV78</f>
        <v>0</v>
      </c>
      <c r="BB78" s="224" t="n">
        <f aca="false">CM78</f>
        <v>0</v>
      </c>
      <c r="BC78" s="224" t="n">
        <f aca="false">DD78</f>
        <v>0</v>
      </c>
      <c r="BD78" s="224" t="n">
        <f aca="false">AW78-AX78-BC78</f>
        <v>0</v>
      </c>
      <c r="BE78" s="224" t="n">
        <f aca="false">BQ78</f>
        <v>0</v>
      </c>
      <c r="BF78" s="224" t="n">
        <f aca="false">BR78</f>
        <v>0</v>
      </c>
      <c r="BG78" s="224" t="n">
        <f aca="false">BS78</f>
        <v>0</v>
      </c>
      <c r="BH78" s="224" t="n">
        <f aca="false">BT78</f>
        <v>0</v>
      </c>
      <c r="BI78" s="224" t="n">
        <f aca="false">BJ78+BK78+BL78</f>
        <v>0</v>
      </c>
      <c r="BJ78" s="225" t="n">
        <v>0</v>
      </c>
      <c r="BK78" s="225" t="n">
        <v>0</v>
      </c>
      <c r="BL78" s="225" t="n">
        <v>0</v>
      </c>
      <c r="BM78" s="224" t="n">
        <f aca="false">BN78+BO78+BP78</f>
        <v>0</v>
      </c>
      <c r="BN78" s="225" t="n">
        <v>0</v>
      </c>
      <c r="BO78" s="225" t="n">
        <v>0</v>
      </c>
      <c r="BP78" s="225" t="n">
        <v>0</v>
      </c>
      <c r="BQ78" s="224" t="n">
        <f aca="false">BR78+BS78+BT78</f>
        <v>0</v>
      </c>
      <c r="BR78" s="225" t="n">
        <v>0</v>
      </c>
      <c r="BS78" s="225" t="n">
        <v>0</v>
      </c>
      <c r="BT78" s="225" t="n">
        <v>0</v>
      </c>
      <c r="BU78" s="224" t="n">
        <f aca="false">$AW78-$AX78-AZ78</f>
        <v>0</v>
      </c>
      <c r="BV78" s="224" t="n">
        <f aca="false">CH78</f>
        <v>0</v>
      </c>
      <c r="BW78" s="224" t="n">
        <f aca="false">CI78</f>
        <v>0</v>
      </c>
      <c r="BX78" s="224" t="n">
        <f aca="false">CJ78</f>
        <v>0</v>
      </c>
      <c r="BY78" s="224" t="n">
        <f aca="false">CK78</f>
        <v>0</v>
      </c>
      <c r="BZ78" s="224" t="n">
        <f aca="false">CA78+CB78+CC78</f>
        <v>0</v>
      </c>
      <c r="CA78" s="225" t="n">
        <v>0</v>
      </c>
      <c r="CB78" s="225" t="n">
        <v>0</v>
      </c>
      <c r="CC78" s="225" t="n">
        <v>0</v>
      </c>
      <c r="CD78" s="224" t="n">
        <f aca="false">CE78+CF78+CG78</f>
        <v>0</v>
      </c>
      <c r="CE78" s="225" t="n">
        <v>0</v>
      </c>
      <c r="CF78" s="225" t="n">
        <v>0</v>
      </c>
      <c r="CG78" s="225" t="n">
        <v>0</v>
      </c>
      <c r="CH78" s="224" t="n">
        <f aca="false">CI78+CJ78+CK78</f>
        <v>0</v>
      </c>
      <c r="CI78" s="225" t="n">
        <v>0</v>
      </c>
      <c r="CJ78" s="225" t="n">
        <v>0</v>
      </c>
      <c r="CK78" s="225" t="n">
        <v>0</v>
      </c>
      <c r="CL78" s="224" t="n">
        <f aca="false">$AW78-$AX78-BA78</f>
        <v>0</v>
      </c>
      <c r="CM78" s="224" t="n">
        <f aca="false">CY78</f>
        <v>0</v>
      </c>
      <c r="CN78" s="224" t="n">
        <f aca="false">CZ78</f>
        <v>0</v>
      </c>
      <c r="CO78" s="224" t="n">
        <f aca="false">DA78</f>
        <v>0</v>
      </c>
      <c r="CP78" s="224" t="n">
        <f aca="false">DB78</f>
        <v>0</v>
      </c>
      <c r="CQ78" s="224" t="n">
        <f aca="false">CR78+CS78+CT78</f>
        <v>0</v>
      </c>
      <c r="CR78" s="225" t="n">
        <v>0</v>
      </c>
      <c r="CS78" s="225" t="n">
        <v>0</v>
      </c>
      <c r="CT78" s="225" t="n">
        <v>0</v>
      </c>
      <c r="CU78" s="224" t="n">
        <f aca="false">CV78+CW78+CX78</f>
        <v>0</v>
      </c>
      <c r="CV78" s="225" t="n">
        <v>0</v>
      </c>
      <c r="CW78" s="225" t="n">
        <v>0</v>
      </c>
      <c r="CX78" s="225" t="n">
        <v>0</v>
      </c>
      <c r="CY78" s="224" t="n">
        <f aca="false">CZ78+DA78+DB78</f>
        <v>0</v>
      </c>
      <c r="CZ78" s="225" t="n">
        <v>0</v>
      </c>
      <c r="DA78" s="225" t="n">
        <v>0</v>
      </c>
      <c r="DB78" s="225" t="n">
        <v>0</v>
      </c>
      <c r="DC78" s="224" t="n">
        <f aca="false">$AW78-$AX78-BB78</f>
        <v>0</v>
      </c>
      <c r="DD78" s="224" t="n">
        <f aca="false">DP78</f>
        <v>0</v>
      </c>
      <c r="DE78" s="224" t="n">
        <f aca="false">DQ78</f>
        <v>0</v>
      </c>
      <c r="DF78" s="224" t="n">
        <f aca="false">DR78</f>
        <v>0</v>
      </c>
      <c r="DG78" s="224" t="n">
        <f aca="false">DS78</f>
        <v>0</v>
      </c>
      <c r="DH78" s="224" t="n">
        <f aca="false">DI78+DJ78+DK78</f>
        <v>0</v>
      </c>
      <c r="DI78" s="225" t="n">
        <v>0</v>
      </c>
      <c r="DJ78" s="225" t="n">
        <v>0</v>
      </c>
      <c r="DK78" s="225" t="n">
        <v>0</v>
      </c>
      <c r="DL78" s="224" t="n">
        <f aca="false">DM78+DN78+DO78</f>
        <v>0</v>
      </c>
      <c r="DM78" s="225" t="n">
        <v>0</v>
      </c>
      <c r="DN78" s="225" t="n">
        <v>0</v>
      </c>
      <c r="DO78" s="225" t="n">
        <v>0</v>
      </c>
      <c r="DP78" s="224" t="n">
        <f aca="false">DQ78+DR78+DS78</f>
        <v>0</v>
      </c>
      <c r="DQ78" s="225" t="n">
        <v>0</v>
      </c>
      <c r="DR78" s="225" t="n">
        <v>0</v>
      </c>
      <c r="DS78" s="225" t="n">
        <v>0</v>
      </c>
      <c r="DT78" s="224" t="n">
        <f aca="false">$AW78-$AX78-BC78</f>
        <v>0</v>
      </c>
      <c r="DU78" s="224" t="n">
        <f aca="false">BC78-AY78</f>
        <v>0</v>
      </c>
      <c r="DV78" s="225"/>
      <c r="DW78" s="225"/>
      <c r="DX78" s="226"/>
      <c r="DY78" s="225"/>
      <c r="DZ78" s="226"/>
      <c r="EA78" s="227"/>
      <c r="EB78" s="213" t="n">
        <v>0</v>
      </c>
      <c r="EC78" s="190" t="str">
        <f aca="false">AN78 &amp; EB78</f>
        <v>Прибыль направляемая на инвестиции0</v>
      </c>
      <c r="ED78" s="190" t="str">
        <f aca="false">AN78&amp;AO78</f>
        <v>Прибыль направляемая на инвестициинет</v>
      </c>
      <c r="EE78" s="191"/>
      <c r="EF78" s="191"/>
      <c r="EG78" s="220"/>
      <c r="EH78" s="220"/>
      <c r="EI78" s="220"/>
      <c r="EJ78" s="220"/>
      <c r="EV78" s="191"/>
    </row>
    <row r="79" customFormat="false" ht="11.25" hidden="false" customHeight="true" outlineLevel="0" collapsed="false">
      <c r="C79" s="204"/>
      <c r="D79" s="205" t="n">
        <v>9</v>
      </c>
      <c r="E79" s="206" t="s">
        <v>259</v>
      </c>
      <c r="F79" s="206" t="s">
        <v>260</v>
      </c>
      <c r="G79" s="206" t="s">
        <v>261</v>
      </c>
      <c r="H79" s="206" t="s">
        <v>287</v>
      </c>
      <c r="I79" s="206" t="s">
        <v>263</v>
      </c>
      <c r="J79" s="206" t="s">
        <v>263</v>
      </c>
      <c r="K79" s="205" t="s">
        <v>264</v>
      </c>
      <c r="L79" s="206"/>
      <c r="M79" s="206"/>
      <c r="N79" s="205" t="n">
        <v>5</v>
      </c>
      <c r="O79" s="205" t="n">
        <v>2020</v>
      </c>
      <c r="P79" s="207" t="s">
        <v>178</v>
      </c>
      <c r="Q79" s="207" t="s">
        <v>276</v>
      </c>
      <c r="R79" s="208" t="n">
        <v>0</v>
      </c>
      <c r="S79" s="209" t="n">
        <v>0</v>
      </c>
      <c r="T79" s="210"/>
      <c r="U79" s="211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  <c r="BI79" s="212"/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2"/>
      <c r="CJ79" s="212"/>
      <c r="CK79" s="212"/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3"/>
      <c r="EC79" s="191"/>
      <c r="ED79" s="191"/>
      <c r="EE79" s="191"/>
      <c r="EF79" s="191"/>
      <c r="EG79" s="191"/>
      <c r="EH79" s="191"/>
      <c r="EI79" s="191"/>
    </row>
    <row r="80" customFormat="false" ht="11.25" hidden="false" customHeight="true" outlineLevel="0" collapsed="false">
      <c r="C80" s="204"/>
      <c r="D80" s="205"/>
      <c r="E80" s="206"/>
      <c r="F80" s="206"/>
      <c r="G80" s="206"/>
      <c r="H80" s="206"/>
      <c r="I80" s="206"/>
      <c r="J80" s="206"/>
      <c r="K80" s="205"/>
      <c r="L80" s="214"/>
      <c r="M80" s="214"/>
      <c r="N80" s="205"/>
      <c r="O80" s="205"/>
      <c r="P80" s="207"/>
      <c r="Q80" s="207"/>
      <c r="R80" s="208"/>
      <c r="S80" s="209"/>
      <c r="T80" s="210"/>
      <c r="U80" s="215"/>
      <c r="V80" s="216" t="n">
        <v>1</v>
      </c>
      <c r="W80" s="183" t="s">
        <v>266</v>
      </c>
      <c r="X80" s="183" t="s">
        <v>267</v>
      </c>
      <c r="Y80" s="183" t="s">
        <v>268</v>
      </c>
      <c r="Z80" s="183" t="s">
        <v>269</v>
      </c>
      <c r="AA80" s="183" t="s">
        <v>269</v>
      </c>
      <c r="AB80" s="183" t="s">
        <v>264</v>
      </c>
      <c r="AC80" s="183" t="s">
        <v>270</v>
      </c>
      <c r="AD80" s="183" t="s">
        <v>271</v>
      </c>
      <c r="AE80" s="183" t="s">
        <v>272</v>
      </c>
      <c r="AF80" s="183" t="s">
        <v>273</v>
      </c>
      <c r="AG80" s="183" t="s">
        <v>263</v>
      </c>
      <c r="AH80" s="183" t="s">
        <v>263</v>
      </c>
      <c r="AI80" s="183" t="s">
        <v>264</v>
      </c>
      <c r="AJ80" s="183" t="s">
        <v>270</v>
      </c>
      <c r="AK80" s="183" t="s">
        <v>271</v>
      </c>
      <c r="AL80" s="217"/>
      <c r="AM80" s="218"/>
      <c r="AN80" s="219"/>
      <c r="AO80" s="219"/>
      <c r="AP80" s="219"/>
      <c r="AQ80" s="219"/>
      <c r="AR80" s="219"/>
      <c r="AS80" s="219"/>
      <c r="AT80" s="219"/>
      <c r="AU80" s="219"/>
      <c r="AV80" s="219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213"/>
      <c r="EC80" s="220"/>
      <c r="ED80" s="220"/>
      <c r="EE80" s="220"/>
      <c r="EF80" s="191"/>
      <c r="EG80" s="220"/>
      <c r="EH80" s="220"/>
      <c r="EI80" s="220"/>
      <c r="EJ80" s="220"/>
      <c r="EK80" s="220"/>
    </row>
    <row r="81" customFormat="false" ht="15" hidden="false" customHeight="true" outlineLevel="0" collapsed="false">
      <c r="C81" s="204"/>
      <c r="D81" s="205"/>
      <c r="E81" s="206"/>
      <c r="F81" s="206"/>
      <c r="G81" s="206"/>
      <c r="H81" s="206"/>
      <c r="I81" s="206"/>
      <c r="J81" s="206"/>
      <c r="K81" s="205"/>
      <c r="L81" s="214"/>
      <c r="M81" s="214"/>
      <c r="N81" s="205"/>
      <c r="O81" s="205"/>
      <c r="P81" s="207"/>
      <c r="Q81" s="207"/>
      <c r="R81" s="208"/>
      <c r="S81" s="209"/>
      <c r="T81" s="210"/>
      <c r="U81" s="215"/>
      <c r="V81" s="216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221"/>
      <c r="AM81" s="183" t="s">
        <v>274</v>
      </c>
      <c r="AN81" s="222" t="s">
        <v>223</v>
      </c>
      <c r="AO81" s="223" t="s">
        <v>56</v>
      </c>
      <c r="AP81" s="223"/>
      <c r="AQ81" s="223"/>
      <c r="AR81" s="223"/>
      <c r="AS81" s="223"/>
      <c r="AT81" s="223"/>
      <c r="AU81" s="223"/>
      <c r="AV81" s="223"/>
      <c r="AW81" s="224" t="n">
        <v>0</v>
      </c>
      <c r="AX81" s="224" t="n">
        <v>0</v>
      </c>
      <c r="AY81" s="224" t="n">
        <v>0</v>
      </c>
      <c r="AZ81" s="224" t="n">
        <f aca="false">BE81</f>
        <v>0</v>
      </c>
      <c r="BA81" s="224" t="n">
        <f aca="false">BV81</f>
        <v>0</v>
      </c>
      <c r="BB81" s="224" t="n">
        <f aca="false">CM81</f>
        <v>0</v>
      </c>
      <c r="BC81" s="224" t="n">
        <f aca="false">DD81</f>
        <v>0</v>
      </c>
      <c r="BD81" s="224" t="n">
        <f aca="false">AW81-AX81-BC81</f>
        <v>0</v>
      </c>
      <c r="BE81" s="224" t="n">
        <f aca="false">BQ81</f>
        <v>0</v>
      </c>
      <c r="BF81" s="224" t="n">
        <f aca="false">BR81</f>
        <v>0</v>
      </c>
      <c r="BG81" s="224" t="n">
        <f aca="false">BS81</f>
        <v>0</v>
      </c>
      <c r="BH81" s="224" t="n">
        <f aca="false">BT81</f>
        <v>0</v>
      </c>
      <c r="BI81" s="224" t="n">
        <f aca="false">BJ81+BK81+BL81</f>
        <v>0</v>
      </c>
      <c r="BJ81" s="225" t="n">
        <v>0</v>
      </c>
      <c r="BK81" s="225" t="n">
        <v>0</v>
      </c>
      <c r="BL81" s="225" t="n">
        <v>0</v>
      </c>
      <c r="BM81" s="224" t="n">
        <f aca="false">BN81+BO81+BP81</f>
        <v>0</v>
      </c>
      <c r="BN81" s="225" t="n">
        <v>0</v>
      </c>
      <c r="BO81" s="225" t="n">
        <v>0</v>
      </c>
      <c r="BP81" s="225" t="n">
        <v>0</v>
      </c>
      <c r="BQ81" s="224" t="n">
        <f aca="false">BR81+BS81+BT81</f>
        <v>0</v>
      </c>
      <c r="BR81" s="225" t="n">
        <v>0</v>
      </c>
      <c r="BS81" s="225" t="n">
        <v>0</v>
      </c>
      <c r="BT81" s="225" t="n">
        <v>0</v>
      </c>
      <c r="BU81" s="224" t="n">
        <f aca="false">$AW81-$AX81-AZ81</f>
        <v>0</v>
      </c>
      <c r="BV81" s="224" t="n">
        <f aca="false">CH81</f>
        <v>0</v>
      </c>
      <c r="BW81" s="224" t="n">
        <f aca="false">CI81</f>
        <v>0</v>
      </c>
      <c r="BX81" s="224" t="n">
        <f aca="false">CJ81</f>
        <v>0</v>
      </c>
      <c r="BY81" s="224" t="n">
        <f aca="false">CK81</f>
        <v>0</v>
      </c>
      <c r="BZ81" s="224" t="n">
        <f aca="false">CA81+CB81+CC81</f>
        <v>0</v>
      </c>
      <c r="CA81" s="225" t="n">
        <v>0</v>
      </c>
      <c r="CB81" s="225" t="n">
        <v>0</v>
      </c>
      <c r="CC81" s="225" t="n">
        <v>0</v>
      </c>
      <c r="CD81" s="224" t="n">
        <f aca="false">CE81+CF81+CG81</f>
        <v>0</v>
      </c>
      <c r="CE81" s="225" t="n">
        <v>0</v>
      </c>
      <c r="CF81" s="225" t="n">
        <v>0</v>
      </c>
      <c r="CG81" s="225" t="n">
        <v>0</v>
      </c>
      <c r="CH81" s="224" t="n">
        <f aca="false">CI81+CJ81+CK81</f>
        <v>0</v>
      </c>
      <c r="CI81" s="225" t="n">
        <v>0</v>
      </c>
      <c r="CJ81" s="225" t="n">
        <v>0</v>
      </c>
      <c r="CK81" s="225" t="n">
        <v>0</v>
      </c>
      <c r="CL81" s="224" t="n">
        <f aca="false">$AW81-$AX81-BA81</f>
        <v>0</v>
      </c>
      <c r="CM81" s="224" t="n">
        <f aca="false">CY81</f>
        <v>0</v>
      </c>
      <c r="CN81" s="224" t="n">
        <f aca="false">CZ81</f>
        <v>0</v>
      </c>
      <c r="CO81" s="224" t="n">
        <f aca="false">DA81</f>
        <v>0</v>
      </c>
      <c r="CP81" s="224" t="n">
        <f aca="false">DB81</f>
        <v>0</v>
      </c>
      <c r="CQ81" s="224" t="n">
        <f aca="false">CR81+CS81+CT81</f>
        <v>0</v>
      </c>
      <c r="CR81" s="225" t="n">
        <v>0</v>
      </c>
      <c r="CS81" s="225" t="n">
        <v>0</v>
      </c>
      <c r="CT81" s="225" t="n">
        <v>0</v>
      </c>
      <c r="CU81" s="224" t="n">
        <f aca="false">CV81+CW81+CX81</f>
        <v>0</v>
      </c>
      <c r="CV81" s="225" t="n">
        <v>0</v>
      </c>
      <c r="CW81" s="225" t="n">
        <v>0</v>
      </c>
      <c r="CX81" s="225" t="n">
        <v>0</v>
      </c>
      <c r="CY81" s="224" t="n">
        <f aca="false">CZ81+DA81+DB81</f>
        <v>0</v>
      </c>
      <c r="CZ81" s="225" t="n">
        <v>0</v>
      </c>
      <c r="DA81" s="225" t="n">
        <v>0</v>
      </c>
      <c r="DB81" s="225" t="n">
        <v>0</v>
      </c>
      <c r="DC81" s="224" t="n">
        <f aca="false">$AW81-$AX81-BB81</f>
        <v>0</v>
      </c>
      <c r="DD81" s="224" t="n">
        <f aca="false">DP81</f>
        <v>0</v>
      </c>
      <c r="DE81" s="224" t="n">
        <f aca="false">DQ81</f>
        <v>0</v>
      </c>
      <c r="DF81" s="224" t="n">
        <f aca="false">DR81</f>
        <v>0</v>
      </c>
      <c r="DG81" s="224" t="n">
        <f aca="false">DS81</f>
        <v>0</v>
      </c>
      <c r="DH81" s="224" t="n">
        <f aca="false">DI81+DJ81+DK81</f>
        <v>0</v>
      </c>
      <c r="DI81" s="225" t="n">
        <v>0</v>
      </c>
      <c r="DJ81" s="225" t="n">
        <v>0</v>
      </c>
      <c r="DK81" s="225" t="n">
        <v>0</v>
      </c>
      <c r="DL81" s="224" t="n">
        <f aca="false">DM81+DN81+DO81</f>
        <v>0</v>
      </c>
      <c r="DM81" s="225" t="n">
        <v>0</v>
      </c>
      <c r="DN81" s="225" t="n">
        <v>0</v>
      </c>
      <c r="DO81" s="225" t="n">
        <v>0</v>
      </c>
      <c r="DP81" s="224" t="n">
        <f aca="false">DQ81+DR81+DS81</f>
        <v>0</v>
      </c>
      <c r="DQ81" s="225" t="n">
        <v>0</v>
      </c>
      <c r="DR81" s="225" t="n">
        <v>0</v>
      </c>
      <c r="DS81" s="225" t="n">
        <v>0</v>
      </c>
      <c r="DT81" s="224" t="n">
        <f aca="false">$AW81-$AX81-BC81</f>
        <v>0</v>
      </c>
      <c r="DU81" s="224" t="n">
        <f aca="false">BC81-AY81</f>
        <v>0</v>
      </c>
      <c r="DV81" s="225"/>
      <c r="DW81" s="225"/>
      <c r="DX81" s="226"/>
      <c r="DY81" s="225"/>
      <c r="DZ81" s="226"/>
      <c r="EA81" s="227"/>
      <c r="EB81" s="213" t="n">
        <v>0</v>
      </c>
      <c r="EC81" s="190" t="str">
        <f aca="false">AN81 &amp; EB81</f>
        <v>Амортизационные отчисления0</v>
      </c>
      <c r="ED81" s="190" t="str">
        <f aca="false">AN81&amp;AO81</f>
        <v>Амортизационные отчислениянет</v>
      </c>
      <c r="EE81" s="191"/>
      <c r="EF81" s="191"/>
      <c r="EG81" s="220"/>
      <c r="EH81" s="220"/>
      <c r="EI81" s="220"/>
      <c r="EJ81" s="220"/>
      <c r="EV81" s="191"/>
    </row>
    <row r="82" customFormat="false" ht="15" hidden="false" customHeight="true" outlineLevel="0" collapsed="false">
      <c r="C82" s="204"/>
      <c r="D82" s="205"/>
      <c r="E82" s="206"/>
      <c r="F82" s="206"/>
      <c r="G82" s="206"/>
      <c r="H82" s="206"/>
      <c r="I82" s="206"/>
      <c r="J82" s="206"/>
      <c r="K82" s="205"/>
      <c r="L82" s="214"/>
      <c r="M82" s="214"/>
      <c r="N82" s="205"/>
      <c r="O82" s="205"/>
      <c r="P82" s="207"/>
      <c r="Q82" s="207"/>
      <c r="R82" s="208"/>
      <c r="S82" s="209"/>
      <c r="T82" s="210"/>
      <c r="U82" s="215"/>
      <c r="V82" s="216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221"/>
      <c r="AM82" s="183" t="s">
        <v>228</v>
      </c>
      <c r="AN82" s="222" t="s">
        <v>221</v>
      </c>
      <c r="AO82" s="223" t="s">
        <v>56</v>
      </c>
      <c r="AP82" s="223"/>
      <c r="AQ82" s="223"/>
      <c r="AR82" s="223"/>
      <c r="AS82" s="223"/>
      <c r="AT82" s="223"/>
      <c r="AU82" s="223"/>
      <c r="AV82" s="223"/>
      <c r="AW82" s="224" t="n">
        <v>0</v>
      </c>
      <c r="AX82" s="224" t="n">
        <v>0</v>
      </c>
      <c r="AY82" s="224" t="n">
        <v>0</v>
      </c>
      <c r="AZ82" s="224" t="n">
        <f aca="false">BE82</f>
        <v>0</v>
      </c>
      <c r="BA82" s="224" t="n">
        <f aca="false">BV82</f>
        <v>0</v>
      </c>
      <c r="BB82" s="224" t="n">
        <f aca="false">CM82</f>
        <v>0</v>
      </c>
      <c r="BC82" s="224" t="n">
        <f aca="false">DD82</f>
        <v>0</v>
      </c>
      <c r="BD82" s="224" t="n">
        <f aca="false">AW82-AX82-BC82</f>
        <v>0</v>
      </c>
      <c r="BE82" s="224" t="n">
        <f aca="false">BQ82</f>
        <v>0</v>
      </c>
      <c r="BF82" s="224" t="n">
        <f aca="false">BR82</f>
        <v>0</v>
      </c>
      <c r="BG82" s="224" t="n">
        <f aca="false">BS82</f>
        <v>0</v>
      </c>
      <c r="BH82" s="224" t="n">
        <f aca="false">BT82</f>
        <v>0</v>
      </c>
      <c r="BI82" s="224" t="n">
        <f aca="false">BJ82+BK82+BL82</f>
        <v>0</v>
      </c>
      <c r="BJ82" s="225" t="n">
        <v>0</v>
      </c>
      <c r="BK82" s="225" t="n">
        <v>0</v>
      </c>
      <c r="BL82" s="225" t="n">
        <v>0</v>
      </c>
      <c r="BM82" s="224" t="n">
        <f aca="false">BN82+BO82+BP82</f>
        <v>0</v>
      </c>
      <c r="BN82" s="225" t="n">
        <v>0</v>
      </c>
      <c r="BO82" s="225" t="n">
        <v>0</v>
      </c>
      <c r="BP82" s="225" t="n">
        <v>0</v>
      </c>
      <c r="BQ82" s="224" t="n">
        <f aca="false">BR82+BS82+BT82</f>
        <v>0</v>
      </c>
      <c r="BR82" s="225" t="n">
        <v>0</v>
      </c>
      <c r="BS82" s="225" t="n">
        <v>0</v>
      </c>
      <c r="BT82" s="225" t="n">
        <v>0</v>
      </c>
      <c r="BU82" s="224" t="n">
        <f aca="false">$AW82-$AX82-AZ82</f>
        <v>0</v>
      </c>
      <c r="BV82" s="224" t="n">
        <f aca="false">CH82</f>
        <v>0</v>
      </c>
      <c r="BW82" s="224" t="n">
        <f aca="false">CI82</f>
        <v>0</v>
      </c>
      <c r="BX82" s="224" t="n">
        <f aca="false">CJ82</f>
        <v>0</v>
      </c>
      <c r="BY82" s="224" t="n">
        <f aca="false">CK82</f>
        <v>0</v>
      </c>
      <c r="BZ82" s="224" t="n">
        <f aca="false">CA82+CB82+CC82</f>
        <v>0</v>
      </c>
      <c r="CA82" s="225" t="n">
        <v>0</v>
      </c>
      <c r="CB82" s="225" t="n">
        <v>0</v>
      </c>
      <c r="CC82" s="225" t="n">
        <v>0</v>
      </c>
      <c r="CD82" s="224" t="n">
        <f aca="false">CE82+CF82+CG82</f>
        <v>0</v>
      </c>
      <c r="CE82" s="225" t="n">
        <v>0</v>
      </c>
      <c r="CF82" s="225" t="n">
        <v>0</v>
      </c>
      <c r="CG82" s="225" t="n">
        <v>0</v>
      </c>
      <c r="CH82" s="224" t="n">
        <f aca="false">CI82+CJ82+CK82</f>
        <v>0</v>
      </c>
      <c r="CI82" s="225" t="n">
        <v>0</v>
      </c>
      <c r="CJ82" s="225" t="n">
        <v>0</v>
      </c>
      <c r="CK82" s="225" t="n">
        <v>0</v>
      </c>
      <c r="CL82" s="224" t="n">
        <f aca="false">$AW82-$AX82-BA82</f>
        <v>0</v>
      </c>
      <c r="CM82" s="224" t="n">
        <f aca="false">CY82</f>
        <v>0</v>
      </c>
      <c r="CN82" s="224" t="n">
        <f aca="false">CZ82</f>
        <v>0</v>
      </c>
      <c r="CO82" s="224" t="n">
        <f aca="false">DA82</f>
        <v>0</v>
      </c>
      <c r="CP82" s="224" t="n">
        <f aca="false">DB82</f>
        <v>0</v>
      </c>
      <c r="CQ82" s="224" t="n">
        <f aca="false">CR82+CS82+CT82</f>
        <v>0</v>
      </c>
      <c r="CR82" s="225" t="n">
        <v>0</v>
      </c>
      <c r="CS82" s="225" t="n">
        <v>0</v>
      </c>
      <c r="CT82" s="225" t="n">
        <v>0</v>
      </c>
      <c r="CU82" s="224" t="n">
        <f aca="false">CV82+CW82+CX82</f>
        <v>0</v>
      </c>
      <c r="CV82" s="225" t="n">
        <v>0</v>
      </c>
      <c r="CW82" s="225" t="n">
        <v>0</v>
      </c>
      <c r="CX82" s="225" t="n">
        <v>0</v>
      </c>
      <c r="CY82" s="224" t="n">
        <f aca="false">CZ82+DA82+DB82</f>
        <v>0</v>
      </c>
      <c r="CZ82" s="225" t="n">
        <v>0</v>
      </c>
      <c r="DA82" s="225" t="n">
        <v>0</v>
      </c>
      <c r="DB82" s="225" t="n">
        <v>0</v>
      </c>
      <c r="DC82" s="224" t="n">
        <f aca="false">$AW82-$AX82-BB82</f>
        <v>0</v>
      </c>
      <c r="DD82" s="224" t="n">
        <f aca="false">DP82</f>
        <v>0</v>
      </c>
      <c r="DE82" s="224" t="n">
        <f aca="false">DQ82</f>
        <v>0</v>
      </c>
      <c r="DF82" s="224" t="n">
        <f aca="false">DR82</f>
        <v>0</v>
      </c>
      <c r="DG82" s="224" t="n">
        <f aca="false">DS82</f>
        <v>0</v>
      </c>
      <c r="DH82" s="224" t="n">
        <f aca="false">DI82+DJ82+DK82</f>
        <v>0</v>
      </c>
      <c r="DI82" s="225" t="n">
        <v>0</v>
      </c>
      <c r="DJ82" s="225" t="n">
        <v>0</v>
      </c>
      <c r="DK82" s="225" t="n">
        <v>0</v>
      </c>
      <c r="DL82" s="224" t="n">
        <f aca="false">DM82+DN82+DO82</f>
        <v>0</v>
      </c>
      <c r="DM82" s="225" t="n">
        <v>0</v>
      </c>
      <c r="DN82" s="225" t="n">
        <v>0</v>
      </c>
      <c r="DO82" s="225" t="n">
        <v>0</v>
      </c>
      <c r="DP82" s="224" t="n">
        <f aca="false">DQ82+DR82+DS82</f>
        <v>0</v>
      </c>
      <c r="DQ82" s="225" t="n">
        <v>0</v>
      </c>
      <c r="DR82" s="225" t="n">
        <v>0</v>
      </c>
      <c r="DS82" s="225" t="n">
        <v>0</v>
      </c>
      <c r="DT82" s="224" t="n">
        <f aca="false">$AW82-$AX82-BC82</f>
        <v>0</v>
      </c>
      <c r="DU82" s="224" t="n">
        <f aca="false">BC82-AY82</f>
        <v>0</v>
      </c>
      <c r="DV82" s="225"/>
      <c r="DW82" s="225"/>
      <c r="DX82" s="226"/>
      <c r="DY82" s="225"/>
      <c r="DZ82" s="226"/>
      <c r="EA82" s="227"/>
      <c r="EB82" s="213" t="n">
        <v>0</v>
      </c>
      <c r="EC82" s="190" t="str">
        <f aca="false">AN82 &amp; EB82</f>
        <v>Прибыль направляемая на инвестиции0</v>
      </c>
      <c r="ED82" s="190" t="str">
        <f aca="false">AN82&amp;AO82</f>
        <v>Прибыль направляемая на инвестициинет</v>
      </c>
      <c r="EE82" s="191"/>
      <c r="EF82" s="191"/>
      <c r="EG82" s="220"/>
      <c r="EH82" s="220"/>
      <c r="EI82" s="220"/>
      <c r="EJ82" s="220"/>
      <c r="EV82" s="191"/>
    </row>
    <row r="83" customFormat="false" ht="11.25" hidden="false" customHeight="true" outlineLevel="0" collapsed="false">
      <c r="C83" s="204"/>
      <c r="D83" s="205" t="n">
        <v>10</v>
      </c>
      <c r="E83" s="206" t="s">
        <v>259</v>
      </c>
      <c r="F83" s="206" t="s">
        <v>260</v>
      </c>
      <c r="G83" s="206" t="s">
        <v>261</v>
      </c>
      <c r="H83" s="206" t="s">
        <v>288</v>
      </c>
      <c r="I83" s="206" t="s">
        <v>263</v>
      </c>
      <c r="J83" s="206" t="s">
        <v>263</v>
      </c>
      <c r="K83" s="205" t="s">
        <v>264</v>
      </c>
      <c r="L83" s="206"/>
      <c r="M83" s="206"/>
      <c r="N83" s="205" t="n">
        <v>5</v>
      </c>
      <c r="O83" s="205" t="n">
        <v>2020</v>
      </c>
      <c r="P83" s="207" t="s">
        <v>178</v>
      </c>
      <c r="Q83" s="207" t="s">
        <v>276</v>
      </c>
      <c r="R83" s="208" t="n">
        <v>0</v>
      </c>
      <c r="S83" s="209" t="n">
        <v>0</v>
      </c>
      <c r="T83" s="210"/>
      <c r="U83" s="211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  <c r="CM83" s="212"/>
      <c r="CN83" s="212"/>
      <c r="CO83" s="212"/>
      <c r="CP83" s="212"/>
      <c r="CQ83" s="212"/>
      <c r="CR83" s="212"/>
      <c r="CS83" s="212"/>
      <c r="CT83" s="212"/>
      <c r="CU83" s="212"/>
      <c r="CV83" s="212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  <c r="DP83" s="212"/>
      <c r="DQ83" s="212"/>
      <c r="DR83" s="212"/>
      <c r="DS83" s="212"/>
      <c r="DT83" s="212"/>
      <c r="DU83" s="212"/>
      <c r="DV83" s="212"/>
      <c r="DW83" s="212"/>
      <c r="DX83" s="212"/>
      <c r="DY83" s="212"/>
      <c r="DZ83" s="212"/>
      <c r="EA83" s="212"/>
      <c r="EB83" s="213"/>
      <c r="EC83" s="191"/>
      <c r="ED83" s="191"/>
      <c r="EE83" s="191"/>
      <c r="EF83" s="191"/>
      <c r="EG83" s="191"/>
      <c r="EH83" s="191"/>
      <c r="EI83" s="191"/>
    </row>
    <row r="84" customFormat="false" ht="11.25" hidden="false" customHeight="true" outlineLevel="0" collapsed="false">
      <c r="C84" s="204"/>
      <c r="D84" s="205"/>
      <c r="E84" s="206"/>
      <c r="F84" s="206"/>
      <c r="G84" s="206"/>
      <c r="H84" s="206"/>
      <c r="I84" s="206"/>
      <c r="J84" s="206"/>
      <c r="K84" s="205"/>
      <c r="L84" s="214"/>
      <c r="M84" s="214"/>
      <c r="N84" s="205"/>
      <c r="O84" s="205"/>
      <c r="P84" s="207"/>
      <c r="Q84" s="207"/>
      <c r="R84" s="208"/>
      <c r="S84" s="209"/>
      <c r="T84" s="210"/>
      <c r="U84" s="215"/>
      <c r="V84" s="216" t="n">
        <v>1</v>
      </c>
      <c r="W84" s="183" t="s">
        <v>266</v>
      </c>
      <c r="X84" s="183" t="s">
        <v>267</v>
      </c>
      <c r="Y84" s="183" t="s">
        <v>268</v>
      </c>
      <c r="Z84" s="183" t="s">
        <v>269</v>
      </c>
      <c r="AA84" s="183" t="s">
        <v>269</v>
      </c>
      <c r="AB84" s="183" t="s">
        <v>264</v>
      </c>
      <c r="AC84" s="183" t="s">
        <v>270</v>
      </c>
      <c r="AD84" s="183" t="s">
        <v>271</v>
      </c>
      <c r="AE84" s="183" t="s">
        <v>272</v>
      </c>
      <c r="AF84" s="183" t="s">
        <v>273</v>
      </c>
      <c r="AG84" s="183" t="s">
        <v>263</v>
      </c>
      <c r="AH84" s="183" t="s">
        <v>263</v>
      </c>
      <c r="AI84" s="183" t="s">
        <v>264</v>
      </c>
      <c r="AJ84" s="183" t="s">
        <v>270</v>
      </c>
      <c r="AK84" s="183" t="s">
        <v>271</v>
      </c>
      <c r="AL84" s="217"/>
      <c r="AM84" s="218"/>
      <c r="AN84" s="219"/>
      <c r="AO84" s="219"/>
      <c r="AP84" s="219"/>
      <c r="AQ84" s="219"/>
      <c r="AR84" s="219"/>
      <c r="AS84" s="219"/>
      <c r="AT84" s="219"/>
      <c r="AU84" s="219"/>
      <c r="AV84" s="219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213"/>
      <c r="EC84" s="220"/>
      <c r="ED84" s="220"/>
      <c r="EE84" s="220"/>
      <c r="EF84" s="191"/>
      <c r="EG84" s="220"/>
      <c r="EH84" s="220"/>
      <c r="EI84" s="220"/>
      <c r="EJ84" s="220"/>
      <c r="EK84" s="220"/>
    </row>
    <row r="85" customFormat="false" ht="15" hidden="false" customHeight="true" outlineLevel="0" collapsed="false">
      <c r="C85" s="204"/>
      <c r="D85" s="205"/>
      <c r="E85" s="206"/>
      <c r="F85" s="206"/>
      <c r="G85" s="206"/>
      <c r="H85" s="206"/>
      <c r="I85" s="206"/>
      <c r="J85" s="206"/>
      <c r="K85" s="205"/>
      <c r="L85" s="214"/>
      <c r="M85" s="214"/>
      <c r="N85" s="205"/>
      <c r="O85" s="205"/>
      <c r="P85" s="207"/>
      <c r="Q85" s="207"/>
      <c r="R85" s="208"/>
      <c r="S85" s="209"/>
      <c r="T85" s="210"/>
      <c r="U85" s="215"/>
      <c r="V85" s="216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221"/>
      <c r="AM85" s="183" t="s">
        <v>274</v>
      </c>
      <c r="AN85" s="222" t="s">
        <v>223</v>
      </c>
      <c r="AO85" s="223" t="s">
        <v>56</v>
      </c>
      <c r="AP85" s="223"/>
      <c r="AQ85" s="223"/>
      <c r="AR85" s="223"/>
      <c r="AS85" s="223"/>
      <c r="AT85" s="223"/>
      <c r="AU85" s="223"/>
      <c r="AV85" s="223"/>
      <c r="AW85" s="224" t="n">
        <v>0</v>
      </c>
      <c r="AX85" s="224" t="n">
        <v>0</v>
      </c>
      <c r="AY85" s="224" t="n">
        <v>0</v>
      </c>
      <c r="AZ85" s="224" t="n">
        <f aca="false">BE85</f>
        <v>0</v>
      </c>
      <c r="BA85" s="224" t="n">
        <f aca="false">BV85</f>
        <v>0</v>
      </c>
      <c r="BB85" s="224" t="n">
        <f aca="false">CM85</f>
        <v>0</v>
      </c>
      <c r="BC85" s="224" t="n">
        <f aca="false">DD85</f>
        <v>0</v>
      </c>
      <c r="BD85" s="224" t="n">
        <f aca="false">AW85-AX85-BC85</f>
        <v>0</v>
      </c>
      <c r="BE85" s="224" t="n">
        <f aca="false">BQ85</f>
        <v>0</v>
      </c>
      <c r="BF85" s="224" t="n">
        <f aca="false">BR85</f>
        <v>0</v>
      </c>
      <c r="BG85" s="224" t="n">
        <f aca="false">BS85</f>
        <v>0</v>
      </c>
      <c r="BH85" s="224" t="n">
        <f aca="false">BT85</f>
        <v>0</v>
      </c>
      <c r="BI85" s="224" t="n">
        <f aca="false">BJ85+BK85+BL85</f>
        <v>0</v>
      </c>
      <c r="BJ85" s="225" t="n">
        <v>0</v>
      </c>
      <c r="BK85" s="225" t="n">
        <v>0</v>
      </c>
      <c r="BL85" s="225" t="n">
        <v>0</v>
      </c>
      <c r="BM85" s="224" t="n">
        <f aca="false">BN85+BO85+BP85</f>
        <v>0</v>
      </c>
      <c r="BN85" s="225" t="n">
        <v>0</v>
      </c>
      <c r="BO85" s="225" t="n">
        <v>0</v>
      </c>
      <c r="BP85" s="225" t="n">
        <v>0</v>
      </c>
      <c r="BQ85" s="224" t="n">
        <f aca="false">BR85+BS85+BT85</f>
        <v>0</v>
      </c>
      <c r="BR85" s="225" t="n">
        <v>0</v>
      </c>
      <c r="BS85" s="225" t="n">
        <v>0</v>
      </c>
      <c r="BT85" s="225" t="n">
        <v>0</v>
      </c>
      <c r="BU85" s="224" t="n">
        <f aca="false">$AW85-$AX85-AZ85</f>
        <v>0</v>
      </c>
      <c r="BV85" s="224" t="n">
        <f aca="false">CH85</f>
        <v>0</v>
      </c>
      <c r="BW85" s="224" t="n">
        <f aca="false">CI85</f>
        <v>0</v>
      </c>
      <c r="BX85" s="224" t="n">
        <f aca="false">CJ85</f>
        <v>0</v>
      </c>
      <c r="BY85" s="224" t="n">
        <f aca="false">CK85</f>
        <v>0</v>
      </c>
      <c r="BZ85" s="224" t="n">
        <f aca="false">CA85+CB85+CC85</f>
        <v>0</v>
      </c>
      <c r="CA85" s="225" t="n">
        <v>0</v>
      </c>
      <c r="CB85" s="225" t="n">
        <v>0</v>
      </c>
      <c r="CC85" s="225" t="n">
        <v>0</v>
      </c>
      <c r="CD85" s="224" t="n">
        <f aca="false">CE85+CF85+CG85</f>
        <v>0</v>
      </c>
      <c r="CE85" s="225" t="n">
        <v>0</v>
      </c>
      <c r="CF85" s="225" t="n">
        <v>0</v>
      </c>
      <c r="CG85" s="225" t="n">
        <v>0</v>
      </c>
      <c r="CH85" s="224" t="n">
        <f aca="false">CI85+CJ85+CK85</f>
        <v>0</v>
      </c>
      <c r="CI85" s="225" t="n">
        <v>0</v>
      </c>
      <c r="CJ85" s="225" t="n">
        <v>0</v>
      </c>
      <c r="CK85" s="225" t="n">
        <v>0</v>
      </c>
      <c r="CL85" s="224" t="n">
        <f aca="false">$AW85-$AX85-BA85</f>
        <v>0</v>
      </c>
      <c r="CM85" s="224" t="n">
        <f aca="false">CY85</f>
        <v>0</v>
      </c>
      <c r="CN85" s="224" t="n">
        <f aca="false">CZ85</f>
        <v>0</v>
      </c>
      <c r="CO85" s="224" t="n">
        <f aca="false">DA85</f>
        <v>0</v>
      </c>
      <c r="CP85" s="224" t="n">
        <f aca="false">DB85</f>
        <v>0</v>
      </c>
      <c r="CQ85" s="224" t="n">
        <f aca="false">CR85+CS85+CT85</f>
        <v>0</v>
      </c>
      <c r="CR85" s="225" t="n">
        <v>0</v>
      </c>
      <c r="CS85" s="225" t="n">
        <v>0</v>
      </c>
      <c r="CT85" s="225" t="n">
        <v>0</v>
      </c>
      <c r="CU85" s="224" t="n">
        <f aca="false">CV85+CW85+CX85</f>
        <v>0</v>
      </c>
      <c r="CV85" s="225" t="n">
        <v>0</v>
      </c>
      <c r="CW85" s="225" t="n">
        <v>0</v>
      </c>
      <c r="CX85" s="225" t="n">
        <v>0</v>
      </c>
      <c r="CY85" s="224" t="n">
        <f aca="false">CZ85+DA85+DB85</f>
        <v>0</v>
      </c>
      <c r="CZ85" s="225" t="n">
        <v>0</v>
      </c>
      <c r="DA85" s="225" t="n">
        <v>0</v>
      </c>
      <c r="DB85" s="225" t="n">
        <v>0</v>
      </c>
      <c r="DC85" s="224" t="n">
        <f aca="false">$AW85-$AX85-BB85</f>
        <v>0</v>
      </c>
      <c r="DD85" s="224" t="n">
        <f aca="false">DP85</f>
        <v>0</v>
      </c>
      <c r="DE85" s="224" t="n">
        <f aca="false">DQ85</f>
        <v>0</v>
      </c>
      <c r="DF85" s="224" t="n">
        <f aca="false">DR85</f>
        <v>0</v>
      </c>
      <c r="DG85" s="224" t="n">
        <f aca="false">DS85</f>
        <v>0</v>
      </c>
      <c r="DH85" s="224" t="n">
        <f aca="false">DI85+DJ85+DK85</f>
        <v>0</v>
      </c>
      <c r="DI85" s="225" t="n">
        <v>0</v>
      </c>
      <c r="DJ85" s="225" t="n">
        <v>0</v>
      </c>
      <c r="DK85" s="225" t="n">
        <v>0</v>
      </c>
      <c r="DL85" s="224" t="n">
        <f aca="false">DM85+DN85+DO85</f>
        <v>0</v>
      </c>
      <c r="DM85" s="225" t="n">
        <v>0</v>
      </c>
      <c r="DN85" s="225" t="n">
        <v>0</v>
      </c>
      <c r="DO85" s="225" t="n">
        <v>0</v>
      </c>
      <c r="DP85" s="224" t="n">
        <f aca="false">DQ85+DR85+DS85</f>
        <v>0</v>
      </c>
      <c r="DQ85" s="225" t="n">
        <v>0</v>
      </c>
      <c r="DR85" s="225" t="n">
        <v>0</v>
      </c>
      <c r="DS85" s="225" t="n">
        <v>0</v>
      </c>
      <c r="DT85" s="224" t="n">
        <f aca="false">$AW85-$AX85-BC85</f>
        <v>0</v>
      </c>
      <c r="DU85" s="224" t="n">
        <f aca="false">BC85-AY85</f>
        <v>0</v>
      </c>
      <c r="DV85" s="225"/>
      <c r="DW85" s="225"/>
      <c r="DX85" s="226"/>
      <c r="DY85" s="225"/>
      <c r="DZ85" s="226"/>
      <c r="EA85" s="227"/>
      <c r="EB85" s="213" t="n">
        <v>0</v>
      </c>
      <c r="EC85" s="190" t="str">
        <f aca="false">AN85 &amp; EB85</f>
        <v>Амортизационные отчисления0</v>
      </c>
      <c r="ED85" s="190" t="str">
        <f aca="false">AN85&amp;AO85</f>
        <v>Амортизационные отчислениянет</v>
      </c>
      <c r="EE85" s="191"/>
      <c r="EF85" s="191"/>
      <c r="EG85" s="220"/>
      <c r="EH85" s="220"/>
      <c r="EI85" s="220"/>
      <c r="EJ85" s="220"/>
      <c r="EV85" s="191"/>
    </row>
    <row r="86" customFormat="false" ht="15" hidden="false" customHeight="true" outlineLevel="0" collapsed="false">
      <c r="C86" s="204"/>
      <c r="D86" s="205"/>
      <c r="E86" s="206"/>
      <c r="F86" s="206"/>
      <c r="G86" s="206"/>
      <c r="H86" s="206"/>
      <c r="I86" s="206"/>
      <c r="J86" s="206"/>
      <c r="K86" s="205"/>
      <c r="L86" s="214"/>
      <c r="M86" s="214"/>
      <c r="N86" s="205"/>
      <c r="O86" s="205"/>
      <c r="P86" s="207"/>
      <c r="Q86" s="207"/>
      <c r="R86" s="208"/>
      <c r="S86" s="209"/>
      <c r="T86" s="210"/>
      <c r="U86" s="215"/>
      <c r="V86" s="216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221"/>
      <c r="AM86" s="183" t="s">
        <v>228</v>
      </c>
      <c r="AN86" s="222" t="s">
        <v>221</v>
      </c>
      <c r="AO86" s="223" t="s">
        <v>56</v>
      </c>
      <c r="AP86" s="223"/>
      <c r="AQ86" s="223"/>
      <c r="AR86" s="223"/>
      <c r="AS86" s="223"/>
      <c r="AT86" s="223"/>
      <c r="AU86" s="223"/>
      <c r="AV86" s="223"/>
      <c r="AW86" s="224" t="n">
        <v>0</v>
      </c>
      <c r="AX86" s="224" t="n">
        <v>0</v>
      </c>
      <c r="AY86" s="224" t="n">
        <v>0</v>
      </c>
      <c r="AZ86" s="224" t="n">
        <f aca="false">BE86</f>
        <v>0</v>
      </c>
      <c r="BA86" s="224" t="n">
        <f aca="false">BV86</f>
        <v>0</v>
      </c>
      <c r="BB86" s="224" t="n">
        <f aca="false">CM86</f>
        <v>0</v>
      </c>
      <c r="BC86" s="224" t="n">
        <f aca="false">DD86</f>
        <v>0</v>
      </c>
      <c r="BD86" s="224" t="n">
        <f aca="false">AW86-AX86-BC86</f>
        <v>0</v>
      </c>
      <c r="BE86" s="224" t="n">
        <f aca="false">BQ86</f>
        <v>0</v>
      </c>
      <c r="BF86" s="224" t="n">
        <f aca="false">BR86</f>
        <v>0</v>
      </c>
      <c r="BG86" s="224" t="n">
        <f aca="false">BS86</f>
        <v>0</v>
      </c>
      <c r="BH86" s="224" t="n">
        <f aca="false">BT86</f>
        <v>0</v>
      </c>
      <c r="BI86" s="224" t="n">
        <f aca="false">BJ86+BK86+BL86</f>
        <v>0</v>
      </c>
      <c r="BJ86" s="225" t="n">
        <v>0</v>
      </c>
      <c r="BK86" s="225" t="n">
        <v>0</v>
      </c>
      <c r="BL86" s="225" t="n">
        <v>0</v>
      </c>
      <c r="BM86" s="224" t="n">
        <f aca="false">BN86+BO86+BP86</f>
        <v>0</v>
      </c>
      <c r="BN86" s="225" t="n">
        <v>0</v>
      </c>
      <c r="BO86" s="225" t="n">
        <v>0</v>
      </c>
      <c r="BP86" s="225" t="n">
        <v>0</v>
      </c>
      <c r="BQ86" s="224" t="n">
        <f aca="false">BR86+BS86+BT86</f>
        <v>0</v>
      </c>
      <c r="BR86" s="225" t="n">
        <v>0</v>
      </c>
      <c r="BS86" s="225" t="n">
        <v>0</v>
      </c>
      <c r="BT86" s="225" t="n">
        <v>0</v>
      </c>
      <c r="BU86" s="224" t="n">
        <f aca="false">$AW86-$AX86-AZ86</f>
        <v>0</v>
      </c>
      <c r="BV86" s="224" t="n">
        <f aca="false">CH86</f>
        <v>0</v>
      </c>
      <c r="BW86" s="224" t="n">
        <f aca="false">CI86</f>
        <v>0</v>
      </c>
      <c r="BX86" s="224" t="n">
        <f aca="false">CJ86</f>
        <v>0</v>
      </c>
      <c r="BY86" s="224" t="n">
        <f aca="false">CK86</f>
        <v>0</v>
      </c>
      <c r="BZ86" s="224" t="n">
        <f aca="false">CA86+CB86+CC86</f>
        <v>0</v>
      </c>
      <c r="CA86" s="225" t="n">
        <v>0</v>
      </c>
      <c r="CB86" s="225" t="n">
        <v>0</v>
      </c>
      <c r="CC86" s="225" t="n">
        <v>0</v>
      </c>
      <c r="CD86" s="224" t="n">
        <f aca="false">CE86+CF86+CG86</f>
        <v>0</v>
      </c>
      <c r="CE86" s="225" t="n">
        <v>0</v>
      </c>
      <c r="CF86" s="225" t="n">
        <v>0</v>
      </c>
      <c r="CG86" s="225" t="n">
        <v>0</v>
      </c>
      <c r="CH86" s="224" t="n">
        <f aca="false">CI86+CJ86+CK86</f>
        <v>0</v>
      </c>
      <c r="CI86" s="225" t="n">
        <v>0</v>
      </c>
      <c r="CJ86" s="225" t="n">
        <v>0</v>
      </c>
      <c r="CK86" s="225" t="n">
        <v>0</v>
      </c>
      <c r="CL86" s="224" t="n">
        <f aca="false">$AW86-$AX86-BA86</f>
        <v>0</v>
      </c>
      <c r="CM86" s="224" t="n">
        <f aca="false">CY86</f>
        <v>0</v>
      </c>
      <c r="CN86" s="224" t="n">
        <f aca="false">CZ86</f>
        <v>0</v>
      </c>
      <c r="CO86" s="224" t="n">
        <f aca="false">DA86</f>
        <v>0</v>
      </c>
      <c r="CP86" s="224" t="n">
        <f aca="false">DB86</f>
        <v>0</v>
      </c>
      <c r="CQ86" s="224" t="n">
        <f aca="false">CR86+CS86+CT86</f>
        <v>0</v>
      </c>
      <c r="CR86" s="225" t="n">
        <v>0</v>
      </c>
      <c r="CS86" s="225" t="n">
        <v>0</v>
      </c>
      <c r="CT86" s="225" t="n">
        <v>0</v>
      </c>
      <c r="CU86" s="224" t="n">
        <f aca="false">CV86+CW86+CX86</f>
        <v>0</v>
      </c>
      <c r="CV86" s="225" t="n">
        <v>0</v>
      </c>
      <c r="CW86" s="225" t="n">
        <v>0</v>
      </c>
      <c r="CX86" s="225" t="n">
        <v>0</v>
      </c>
      <c r="CY86" s="224" t="n">
        <f aca="false">CZ86+DA86+DB86</f>
        <v>0</v>
      </c>
      <c r="CZ86" s="225" t="n">
        <v>0</v>
      </c>
      <c r="DA86" s="225" t="n">
        <v>0</v>
      </c>
      <c r="DB86" s="225" t="n">
        <v>0</v>
      </c>
      <c r="DC86" s="224" t="n">
        <f aca="false">$AW86-$AX86-BB86</f>
        <v>0</v>
      </c>
      <c r="DD86" s="224" t="n">
        <f aca="false">DP86</f>
        <v>0</v>
      </c>
      <c r="DE86" s="224" t="n">
        <f aca="false">DQ86</f>
        <v>0</v>
      </c>
      <c r="DF86" s="224" t="n">
        <f aca="false">DR86</f>
        <v>0</v>
      </c>
      <c r="DG86" s="224" t="n">
        <f aca="false">DS86</f>
        <v>0</v>
      </c>
      <c r="DH86" s="224" t="n">
        <f aca="false">DI86+DJ86+DK86</f>
        <v>0</v>
      </c>
      <c r="DI86" s="225" t="n">
        <v>0</v>
      </c>
      <c r="DJ86" s="225" t="n">
        <v>0</v>
      </c>
      <c r="DK86" s="225" t="n">
        <v>0</v>
      </c>
      <c r="DL86" s="224" t="n">
        <f aca="false">DM86+DN86+DO86</f>
        <v>0</v>
      </c>
      <c r="DM86" s="225" t="n">
        <v>0</v>
      </c>
      <c r="DN86" s="225" t="n">
        <v>0</v>
      </c>
      <c r="DO86" s="225" t="n">
        <v>0</v>
      </c>
      <c r="DP86" s="224" t="n">
        <f aca="false">DQ86+DR86+DS86</f>
        <v>0</v>
      </c>
      <c r="DQ86" s="225" t="n">
        <v>0</v>
      </c>
      <c r="DR86" s="225" t="n">
        <v>0</v>
      </c>
      <c r="DS86" s="225" t="n">
        <v>0</v>
      </c>
      <c r="DT86" s="224" t="n">
        <f aca="false">$AW86-$AX86-BC86</f>
        <v>0</v>
      </c>
      <c r="DU86" s="224" t="n">
        <f aca="false">BC86-AY86</f>
        <v>0</v>
      </c>
      <c r="DV86" s="225"/>
      <c r="DW86" s="225"/>
      <c r="DX86" s="226"/>
      <c r="DY86" s="225"/>
      <c r="DZ86" s="226"/>
      <c r="EA86" s="227"/>
      <c r="EB86" s="213" t="n">
        <v>0</v>
      </c>
      <c r="EC86" s="190" t="str">
        <f aca="false">AN86 &amp; EB86</f>
        <v>Прибыль направляемая на инвестиции0</v>
      </c>
      <c r="ED86" s="190" t="str">
        <f aca="false">AN86&amp;AO86</f>
        <v>Прибыль направляемая на инвестициинет</v>
      </c>
      <c r="EE86" s="191"/>
      <c r="EF86" s="191"/>
      <c r="EG86" s="220"/>
      <c r="EH86" s="220"/>
      <c r="EI86" s="220"/>
      <c r="EJ86" s="220"/>
      <c r="EV86" s="191"/>
    </row>
    <row r="87" customFormat="false" ht="18" hidden="false" customHeight="true" outlineLevel="0" collapsed="false">
      <c r="C87" s="204"/>
      <c r="D87" s="205" t="n">
        <v>11</v>
      </c>
      <c r="E87" s="206" t="s">
        <v>259</v>
      </c>
      <c r="F87" s="206" t="s">
        <v>260</v>
      </c>
      <c r="G87" s="206" t="s">
        <v>261</v>
      </c>
      <c r="H87" s="206" t="s">
        <v>289</v>
      </c>
      <c r="I87" s="206" t="s">
        <v>263</v>
      </c>
      <c r="J87" s="206" t="s">
        <v>263</v>
      </c>
      <c r="K87" s="205" t="s">
        <v>264</v>
      </c>
      <c r="L87" s="206"/>
      <c r="M87" s="206"/>
      <c r="N87" s="205" t="n">
        <v>5</v>
      </c>
      <c r="O87" s="205" t="n">
        <v>2021</v>
      </c>
      <c r="P87" s="207" t="s">
        <v>178</v>
      </c>
      <c r="Q87" s="207" t="s">
        <v>276</v>
      </c>
      <c r="R87" s="208" t="n">
        <v>0</v>
      </c>
      <c r="S87" s="209" t="n">
        <v>100</v>
      </c>
      <c r="T87" s="210"/>
      <c r="U87" s="211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12"/>
      <c r="BT87" s="212"/>
      <c r="BU87" s="212"/>
      <c r="BV87" s="212"/>
      <c r="BW87" s="212"/>
      <c r="BX87" s="212"/>
      <c r="BY87" s="212"/>
      <c r="BZ87" s="212"/>
      <c r="CA87" s="212"/>
      <c r="CB87" s="212"/>
      <c r="CC87" s="212"/>
      <c r="CD87" s="212"/>
      <c r="CE87" s="212"/>
      <c r="CF87" s="212"/>
      <c r="CG87" s="212"/>
      <c r="CH87" s="212"/>
      <c r="CI87" s="212"/>
      <c r="CJ87" s="212"/>
      <c r="CK87" s="212"/>
      <c r="CL87" s="212"/>
      <c r="CM87" s="212"/>
      <c r="CN87" s="212"/>
      <c r="CO87" s="212"/>
      <c r="CP87" s="212"/>
      <c r="CQ87" s="212"/>
      <c r="CR87" s="212"/>
      <c r="CS87" s="212"/>
      <c r="CT87" s="212"/>
      <c r="CU87" s="212"/>
      <c r="CV87" s="212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2"/>
      <c r="DQ87" s="212"/>
      <c r="DR87" s="212"/>
      <c r="DS87" s="212"/>
      <c r="DT87" s="212"/>
      <c r="DU87" s="212"/>
      <c r="DV87" s="212"/>
      <c r="DW87" s="212"/>
      <c r="DX87" s="212"/>
      <c r="DY87" s="212"/>
      <c r="DZ87" s="212"/>
      <c r="EA87" s="212"/>
      <c r="EB87" s="213"/>
      <c r="EC87" s="191"/>
      <c r="ED87" s="191"/>
      <c r="EE87" s="191"/>
      <c r="EF87" s="191"/>
      <c r="EG87" s="191"/>
      <c r="EH87" s="191"/>
      <c r="EI87" s="191"/>
    </row>
    <row r="88" customFormat="false" ht="11.25" hidden="false" customHeight="true" outlineLevel="0" collapsed="false">
      <c r="C88" s="204"/>
      <c r="D88" s="205"/>
      <c r="E88" s="206"/>
      <c r="F88" s="206"/>
      <c r="G88" s="206"/>
      <c r="H88" s="206"/>
      <c r="I88" s="206"/>
      <c r="J88" s="206"/>
      <c r="K88" s="205"/>
      <c r="L88" s="214"/>
      <c r="M88" s="214"/>
      <c r="N88" s="205"/>
      <c r="O88" s="205"/>
      <c r="P88" s="207"/>
      <c r="Q88" s="207"/>
      <c r="R88" s="208"/>
      <c r="S88" s="209"/>
      <c r="T88" s="210"/>
      <c r="U88" s="215"/>
      <c r="V88" s="216" t="n">
        <v>1</v>
      </c>
      <c r="W88" s="183" t="s">
        <v>266</v>
      </c>
      <c r="X88" s="183" t="s">
        <v>267</v>
      </c>
      <c r="Y88" s="183" t="s">
        <v>268</v>
      </c>
      <c r="Z88" s="183" t="s">
        <v>269</v>
      </c>
      <c r="AA88" s="183" t="s">
        <v>269</v>
      </c>
      <c r="AB88" s="183" t="s">
        <v>264</v>
      </c>
      <c r="AC88" s="183" t="s">
        <v>270</v>
      </c>
      <c r="AD88" s="183" t="s">
        <v>271</v>
      </c>
      <c r="AE88" s="183" t="s">
        <v>272</v>
      </c>
      <c r="AF88" s="183" t="s">
        <v>273</v>
      </c>
      <c r="AG88" s="183" t="s">
        <v>263</v>
      </c>
      <c r="AH88" s="183" t="s">
        <v>263</v>
      </c>
      <c r="AI88" s="183" t="s">
        <v>264</v>
      </c>
      <c r="AJ88" s="183" t="s">
        <v>270</v>
      </c>
      <c r="AK88" s="183" t="s">
        <v>271</v>
      </c>
      <c r="AL88" s="217"/>
      <c r="AM88" s="218"/>
      <c r="AN88" s="219"/>
      <c r="AO88" s="219"/>
      <c r="AP88" s="219"/>
      <c r="AQ88" s="219"/>
      <c r="AR88" s="219"/>
      <c r="AS88" s="219"/>
      <c r="AT88" s="219"/>
      <c r="AU88" s="219"/>
      <c r="AV88" s="219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213"/>
      <c r="EC88" s="220"/>
      <c r="ED88" s="220"/>
      <c r="EE88" s="220"/>
      <c r="EF88" s="191"/>
      <c r="EG88" s="220"/>
      <c r="EH88" s="220"/>
      <c r="EI88" s="220"/>
      <c r="EJ88" s="220"/>
      <c r="EK88" s="220"/>
    </row>
    <row r="89" customFormat="false" ht="15" hidden="false" customHeight="true" outlineLevel="0" collapsed="false">
      <c r="C89" s="204"/>
      <c r="D89" s="205"/>
      <c r="E89" s="206"/>
      <c r="F89" s="206"/>
      <c r="G89" s="206"/>
      <c r="H89" s="206"/>
      <c r="I89" s="206"/>
      <c r="J89" s="206"/>
      <c r="K89" s="205"/>
      <c r="L89" s="214"/>
      <c r="M89" s="214"/>
      <c r="N89" s="205"/>
      <c r="O89" s="205"/>
      <c r="P89" s="207"/>
      <c r="Q89" s="207"/>
      <c r="R89" s="208"/>
      <c r="S89" s="209"/>
      <c r="T89" s="210"/>
      <c r="U89" s="215"/>
      <c r="V89" s="216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221"/>
      <c r="AM89" s="183" t="s">
        <v>274</v>
      </c>
      <c r="AN89" s="222" t="s">
        <v>223</v>
      </c>
      <c r="AO89" s="223" t="s">
        <v>56</v>
      </c>
      <c r="AP89" s="223"/>
      <c r="AQ89" s="223"/>
      <c r="AR89" s="223"/>
      <c r="AS89" s="223"/>
      <c r="AT89" s="223"/>
      <c r="AU89" s="223"/>
      <c r="AV89" s="223"/>
      <c r="AW89" s="224" t="n">
        <v>273.495</v>
      </c>
      <c r="AX89" s="224" t="n">
        <v>0</v>
      </c>
      <c r="AY89" s="224" t="n">
        <v>0</v>
      </c>
      <c r="AZ89" s="224" t="n">
        <f aca="false">BE89</f>
        <v>0</v>
      </c>
      <c r="BA89" s="224" t="n">
        <f aca="false">BV89</f>
        <v>0</v>
      </c>
      <c r="BB89" s="224" t="n">
        <f aca="false">CM89</f>
        <v>0</v>
      </c>
      <c r="BC89" s="224" t="n">
        <f aca="false">DD89</f>
        <v>236.085</v>
      </c>
      <c r="BD89" s="224" t="n">
        <f aca="false">AW89-AX89-BC89</f>
        <v>37.41</v>
      </c>
      <c r="BE89" s="224" t="n">
        <f aca="false">BQ89</f>
        <v>0</v>
      </c>
      <c r="BF89" s="224" t="n">
        <f aca="false">BR89</f>
        <v>0</v>
      </c>
      <c r="BG89" s="224" t="n">
        <f aca="false">BS89</f>
        <v>0</v>
      </c>
      <c r="BH89" s="224" t="n">
        <f aca="false">BT89</f>
        <v>0</v>
      </c>
      <c r="BI89" s="224" t="n">
        <f aca="false">BJ89+BK89+BL89</f>
        <v>0</v>
      </c>
      <c r="BJ89" s="225" t="n">
        <v>0</v>
      </c>
      <c r="BK89" s="225" t="n">
        <v>0</v>
      </c>
      <c r="BL89" s="225" t="n">
        <v>0</v>
      </c>
      <c r="BM89" s="224" t="n">
        <f aca="false">BN89+BO89+BP89</f>
        <v>0</v>
      </c>
      <c r="BN89" s="225" t="n">
        <v>0</v>
      </c>
      <c r="BO89" s="225" t="n">
        <v>0</v>
      </c>
      <c r="BP89" s="225" t="n">
        <v>0</v>
      </c>
      <c r="BQ89" s="224" t="n">
        <f aca="false">BR89+BS89+BT89</f>
        <v>0</v>
      </c>
      <c r="BR89" s="225" t="n">
        <v>0</v>
      </c>
      <c r="BS89" s="225" t="n">
        <v>0</v>
      </c>
      <c r="BT89" s="225" t="n">
        <v>0</v>
      </c>
      <c r="BU89" s="224" t="n">
        <f aca="false">$AW89-$AX89-AZ89</f>
        <v>273.495</v>
      </c>
      <c r="BV89" s="224" t="n">
        <f aca="false">CH89</f>
        <v>0</v>
      </c>
      <c r="BW89" s="224" t="n">
        <f aca="false">CI89</f>
        <v>0</v>
      </c>
      <c r="BX89" s="224" t="n">
        <f aca="false">CJ89</f>
        <v>0</v>
      </c>
      <c r="BY89" s="224" t="n">
        <f aca="false">CK89</f>
        <v>0</v>
      </c>
      <c r="BZ89" s="224" t="n">
        <f aca="false">CA89+CB89+CC89</f>
        <v>0</v>
      </c>
      <c r="CA89" s="225" t="n">
        <v>0</v>
      </c>
      <c r="CB89" s="225" t="n">
        <v>0</v>
      </c>
      <c r="CC89" s="225" t="n">
        <v>0</v>
      </c>
      <c r="CD89" s="224" t="n">
        <f aca="false">CE89+CF89+CG89</f>
        <v>0</v>
      </c>
      <c r="CE89" s="225" t="n">
        <v>0</v>
      </c>
      <c r="CF89" s="225" t="n">
        <v>0</v>
      </c>
      <c r="CG89" s="225" t="n">
        <v>0</v>
      </c>
      <c r="CH89" s="224" t="n">
        <f aca="false">CI89+CJ89+CK89</f>
        <v>0</v>
      </c>
      <c r="CI89" s="225" t="n">
        <v>0</v>
      </c>
      <c r="CJ89" s="225" t="n">
        <v>0</v>
      </c>
      <c r="CK89" s="225" t="n">
        <v>0</v>
      </c>
      <c r="CL89" s="224" t="n">
        <f aca="false">$AW89-$AX89-BA89</f>
        <v>273.495</v>
      </c>
      <c r="CM89" s="224" t="n">
        <f aca="false">CY89</f>
        <v>0</v>
      </c>
      <c r="CN89" s="224" t="n">
        <f aca="false">CZ89</f>
        <v>0</v>
      </c>
      <c r="CO89" s="224" t="n">
        <f aca="false">DA89</f>
        <v>0</v>
      </c>
      <c r="CP89" s="224" t="n">
        <f aca="false">DB89</f>
        <v>0</v>
      </c>
      <c r="CQ89" s="224" t="n">
        <f aca="false">CR89+CS89+CT89</f>
        <v>0</v>
      </c>
      <c r="CR89" s="225" t="n">
        <v>0</v>
      </c>
      <c r="CS89" s="225" t="n">
        <v>0</v>
      </c>
      <c r="CT89" s="225" t="n">
        <v>0</v>
      </c>
      <c r="CU89" s="224" t="n">
        <f aca="false">CV89+CW89+CX89</f>
        <v>0</v>
      </c>
      <c r="CV89" s="225" t="n">
        <v>0</v>
      </c>
      <c r="CW89" s="225" t="n">
        <v>0</v>
      </c>
      <c r="CX89" s="225" t="n">
        <v>0</v>
      </c>
      <c r="CY89" s="224" t="n">
        <f aca="false">CZ89+DA89+DB89</f>
        <v>0</v>
      </c>
      <c r="CZ89" s="225" t="n">
        <v>0</v>
      </c>
      <c r="DA89" s="225" t="n">
        <v>0</v>
      </c>
      <c r="DB89" s="225" t="n">
        <v>0</v>
      </c>
      <c r="DC89" s="224" t="n">
        <f aca="false">$AW89-$AX89-BB89</f>
        <v>273.495</v>
      </c>
      <c r="DD89" s="224" t="n">
        <f aca="false">DP89</f>
        <v>236.085</v>
      </c>
      <c r="DE89" s="224" t="n">
        <f aca="false">DQ89</f>
        <v>0</v>
      </c>
      <c r="DF89" s="224" t="n">
        <f aca="false">DR89</f>
        <v>236.085</v>
      </c>
      <c r="DG89" s="224" t="n">
        <f aca="false">DS89</f>
        <v>0</v>
      </c>
      <c r="DH89" s="224" t="n">
        <f aca="false">DI89+DJ89+DK89</f>
        <v>0</v>
      </c>
      <c r="DI89" s="225" t="n">
        <v>0</v>
      </c>
      <c r="DJ89" s="225" t="n">
        <v>0</v>
      </c>
      <c r="DK89" s="225" t="n">
        <v>0</v>
      </c>
      <c r="DL89" s="224" t="n">
        <f aca="false">DM89+DN89+DO89</f>
        <v>0</v>
      </c>
      <c r="DM89" s="225" t="n">
        <v>0</v>
      </c>
      <c r="DN89" s="225" t="n">
        <v>0</v>
      </c>
      <c r="DO89" s="225" t="n">
        <v>0</v>
      </c>
      <c r="DP89" s="224" t="n">
        <f aca="false">DQ89+DR89+DS89</f>
        <v>236.085</v>
      </c>
      <c r="DQ89" s="225" t="n">
        <v>0</v>
      </c>
      <c r="DR89" s="225" t="n">
        <v>236.085</v>
      </c>
      <c r="DS89" s="225" t="n">
        <v>0</v>
      </c>
      <c r="DT89" s="224" t="n">
        <f aca="false">$AW89-$AX89-BC89</f>
        <v>37.41</v>
      </c>
      <c r="DU89" s="224" t="n">
        <f aca="false">BC89-AY89</f>
        <v>236.085</v>
      </c>
      <c r="DV89" s="225"/>
      <c r="DW89" s="225"/>
      <c r="DX89" s="226" t="s">
        <v>290</v>
      </c>
      <c r="DY89" s="225" t="n">
        <f aca="false">DU89</f>
        <v>236.085</v>
      </c>
      <c r="DZ89" s="226" t="s">
        <v>290</v>
      </c>
      <c r="EA89" s="228" t="s">
        <v>279</v>
      </c>
      <c r="EB89" s="213" t="n">
        <v>0</v>
      </c>
      <c r="EC89" s="190" t="str">
        <f aca="false">AN89 &amp; EB89</f>
        <v>Амортизационные отчисления0</v>
      </c>
      <c r="ED89" s="190" t="str">
        <f aca="false">AN89&amp;AO89</f>
        <v>Амортизационные отчислениянет</v>
      </c>
      <c r="EE89" s="191"/>
      <c r="EF89" s="191"/>
      <c r="EG89" s="220"/>
      <c r="EH89" s="220"/>
      <c r="EI89" s="220"/>
      <c r="EJ89" s="220"/>
      <c r="EV89" s="191"/>
    </row>
    <row r="90" customFormat="false" ht="11.25" hidden="false" customHeight="true" outlineLevel="0" collapsed="false">
      <c r="C90" s="204"/>
      <c r="D90" s="205" t="n">
        <v>12</v>
      </c>
      <c r="E90" s="206" t="s">
        <v>259</v>
      </c>
      <c r="F90" s="206" t="s">
        <v>260</v>
      </c>
      <c r="G90" s="206" t="s">
        <v>261</v>
      </c>
      <c r="H90" s="206" t="s">
        <v>291</v>
      </c>
      <c r="I90" s="206" t="s">
        <v>263</v>
      </c>
      <c r="J90" s="206" t="s">
        <v>263</v>
      </c>
      <c r="K90" s="205" t="s">
        <v>264</v>
      </c>
      <c r="L90" s="206"/>
      <c r="M90" s="206"/>
      <c r="N90" s="205" t="n">
        <v>5</v>
      </c>
      <c r="O90" s="205" t="n">
        <v>2022</v>
      </c>
      <c r="P90" s="207" t="s">
        <v>178</v>
      </c>
      <c r="Q90" s="207" t="s">
        <v>292</v>
      </c>
      <c r="R90" s="208" t="n">
        <v>0</v>
      </c>
      <c r="S90" s="209" t="n">
        <v>100</v>
      </c>
      <c r="T90" s="229" t="s">
        <v>293</v>
      </c>
      <c r="U90" s="211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  <c r="BI90" s="212"/>
      <c r="BJ90" s="212"/>
      <c r="BK90" s="212"/>
      <c r="BL90" s="212"/>
      <c r="BM90" s="212"/>
      <c r="BN90" s="212"/>
      <c r="BO90" s="212"/>
      <c r="BP90" s="212"/>
      <c r="BQ90" s="212"/>
      <c r="BR90" s="212"/>
      <c r="BS90" s="212"/>
      <c r="BT90" s="212"/>
      <c r="BU90" s="212"/>
      <c r="BV90" s="212"/>
      <c r="BW90" s="212"/>
      <c r="BX90" s="212"/>
      <c r="BY90" s="212"/>
      <c r="BZ90" s="212"/>
      <c r="CA90" s="212"/>
      <c r="CB90" s="212"/>
      <c r="CC90" s="212"/>
      <c r="CD90" s="212"/>
      <c r="CE90" s="212"/>
      <c r="CF90" s="212"/>
      <c r="CG90" s="212"/>
      <c r="CH90" s="212"/>
      <c r="CI90" s="212"/>
      <c r="CJ90" s="212"/>
      <c r="CK90" s="212"/>
      <c r="CL90" s="212"/>
      <c r="CM90" s="212"/>
      <c r="CN90" s="212"/>
      <c r="CO90" s="212"/>
      <c r="CP90" s="212"/>
      <c r="CQ90" s="212"/>
      <c r="CR90" s="212"/>
      <c r="CS90" s="212"/>
      <c r="CT90" s="212"/>
      <c r="CU90" s="212"/>
      <c r="CV90" s="212"/>
      <c r="CW90" s="212"/>
      <c r="CX90" s="212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  <c r="DP90" s="212"/>
      <c r="DQ90" s="212"/>
      <c r="DR90" s="212"/>
      <c r="DS90" s="212"/>
      <c r="DT90" s="212"/>
      <c r="DU90" s="212"/>
      <c r="DV90" s="212"/>
      <c r="DW90" s="212"/>
      <c r="DX90" s="212"/>
      <c r="DY90" s="212"/>
      <c r="DZ90" s="212"/>
      <c r="EA90" s="212"/>
      <c r="EB90" s="213"/>
      <c r="EC90" s="191"/>
      <c r="ED90" s="191"/>
      <c r="EE90" s="191"/>
      <c r="EF90" s="191"/>
      <c r="EG90" s="191"/>
      <c r="EH90" s="191"/>
      <c r="EI90" s="191"/>
    </row>
    <row r="91" customFormat="false" ht="11.25" hidden="false" customHeight="true" outlineLevel="0" collapsed="false">
      <c r="C91" s="204"/>
      <c r="D91" s="205"/>
      <c r="E91" s="206"/>
      <c r="F91" s="206"/>
      <c r="G91" s="206"/>
      <c r="H91" s="206"/>
      <c r="I91" s="206"/>
      <c r="J91" s="206"/>
      <c r="K91" s="205"/>
      <c r="L91" s="214"/>
      <c r="M91" s="214"/>
      <c r="N91" s="205"/>
      <c r="O91" s="205"/>
      <c r="P91" s="207"/>
      <c r="Q91" s="207"/>
      <c r="R91" s="208"/>
      <c r="S91" s="209"/>
      <c r="T91" s="229"/>
      <c r="U91" s="215"/>
      <c r="V91" s="216" t="n">
        <v>1</v>
      </c>
      <c r="W91" s="183" t="s">
        <v>266</v>
      </c>
      <c r="X91" s="183" t="s">
        <v>267</v>
      </c>
      <c r="Y91" s="183" t="s">
        <v>268</v>
      </c>
      <c r="Z91" s="183" t="s">
        <v>269</v>
      </c>
      <c r="AA91" s="183" t="s">
        <v>269</v>
      </c>
      <c r="AB91" s="183" t="s">
        <v>264</v>
      </c>
      <c r="AC91" s="183" t="s">
        <v>270</v>
      </c>
      <c r="AD91" s="183" t="s">
        <v>271</v>
      </c>
      <c r="AE91" s="183" t="s">
        <v>272</v>
      </c>
      <c r="AF91" s="183" t="s">
        <v>273</v>
      </c>
      <c r="AG91" s="183" t="s">
        <v>263</v>
      </c>
      <c r="AH91" s="183" t="s">
        <v>263</v>
      </c>
      <c r="AI91" s="183" t="s">
        <v>264</v>
      </c>
      <c r="AJ91" s="183" t="s">
        <v>270</v>
      </c>
      <c r="AK91" s="183" t="s">
        <v>271</v>
      </c>
      <c r="AL91" s="217"/>
      <c r="AM91" s="218"/>
      <c r="AN91" s="219"/>
      <c r="AO91" s="219"/>
      <c r="AP91" s="219"/>
      <c r="AQ91" s="219"/>
      <c r="AR91" s="219"/>
      <c r="AS91" s="219"/>
      <c r="AT91" s="219"/>
      <c r="AU91" s="219"/>
      <c r="AV91" s="219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213"/>
      <c r="EC91" s="220"/>
      <c r="ED91" s="220"/>
      <c r="EE91" s="220"/>
      <c r="EF91" s="191"/>
      <c r="EG91" s="220"/>
      <c r="EH91" s="220"/>
      <c r="EI91" s="220"/>
      <c r="EJ91" s="220"/>
      <c r="EK91" s="220"/>
    </row>
    <row r="92" customFormat="false" ht="15" hidden="false" customHeight="true" outlineLevel="0" collapsed="false">
      <c r="C92" s="204"/>
      <c r="D92" s="205"/>
      <c r="E92" s="206"/>
      <c r="F92" s="206"/>
      <c r="G92" s="206"/>
      <c r="H92" s="206"/>
      <c r="I92" s="206"/>
      <c r="J92" s="206"/>
      <c r="K92" s="205"/>
      <c r="L92" s="214"/>
      <c r="M92" s="214"/>
      <c r="N92" s="205"/>
      <c r="O92" s="205"/>
      <c r="P92" s="207"/>
      <c r="Q92" s="207"/>
      <c r="R92" s="208"/>
      <c r="S92" s="209"/>
      <c r="T92" s="229"/>
      <c r="U92" s="215"/>
      <c r="V92" s="216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221"/>
      <c r="AM92" s="183" t="s">
        <v>274</v>
      </c>
      <c r="AN92" s="222" t="s">
        <v>223</v>
      </c>
      <c r="AO92" s="223" t="s">
        <v>56</v>
      </c>
      <c r="AP92" s="223"/>
      <c r="AQ92" s="223"/>
      <c r="AR92" s="223"/>
      <c r="AS92" s="223"/>
      <c r="AT92" s="223"/>
      <c r="AU92" s="223"/>
      <c r="AV92" s="223"/>
      <c r="AW92" s="224" t="n">
        <v>966.99753</v>
      </c>
      <c r="AX92" s="224" t="n">
        <v>0</v>
      </c>
      <c r="AY92" s="224" t="n">
        <v>272.99253</v>
      </c>
      <c r="AZ92" s="224" t="n">
        <f aca="false">BE92</f>
        <v>0</v>
      </c>
      <c r="BA92" s="224" t="n">
        <f aca="false">BV92</f>
        <v>0</v>
      </c>
      <c r="BB92" s="224" t="n">
        <f aca="false">CM92</f>
        <v>0</v>
      </c>
      <c r="BC92" s="224" t="n">
        <f aca="false">DD92</f>
        <v>1004.408</v>
      </c>
      <c r="BD92" s="224" t="n">
        <f aca="false">AW92-AX92-BC92</f>
        <v>-37.4104699999997</v>
      </c>
      <c r="BE92" s="224" t="n">
        <f aca="false">BQ92</f>
        <v>0</v>
      </c>
      <c r="BF92" s="224" t="n">
        <f aca="false">BR92</f>
        <v>0</v>
      </c>
      <c r="BG92" s="224" t="n">
        <f aca="false">BS92</f>
        <v>0</v>
      </c>
      <c r="BH92" s="224" t="n">
        <f aca="false">BT92</f>
        <v>0</v>
      </c>
      <c r="BI92" s="224" t="n">
        <f aca="false">BJ92+BK92+BL92</f>
        <v>0</v>
      </c>
      <c r="BJ92" s="225" t="n">
        <v>0</v>
      </c>
      <c r="BK92" s="225" t="n">
        <v>0</v>
      </c>
      <c r="BL92" s="225" t="n">
        <v>0</v>
      </c>
      <c r="BM92" s="224" t="n">
        <f aca="false">BN92+BO92+BP92</f>
        <v>0</v>
      </c>
      <c r="BN92" s="225" t="n">
        <v>0</v>
      </c>
      <c r="BO92" s="225" t="n">
        <v>0</v>
      </c>
      <c r="BP92" s="225" t="n">
        <v>0</v>
      </c>
      <c r="BQ92" s="224" t="n">
        <f aca="false">BR92+BS92+BT92</f>
        <v>0</v>
      </c>
      <c r="BR92" s="225" t="n">
        <v>0</v>
      </c>
      <c r="BS92" s="225" t="n">
        <v>0</v>
      </c>
      <c r="BT92" s="225" t="n">
        <v>0</v>
      </c>
      <c r="BU92" s="224" t="n">
        <f aca="false">$AW92-$AX92-AZ92</f>
        <v>966.99753</v>
      </c>
      <c r="BV92" s="224" t="n">
        <f aca="false">CH92</f>
        <v>0</v>
      </c>
      <c r="BW92" s="224" t="n">
        <f aca="false">CI92</f>
        <v>0</v>
      </c>
      <c r="BX92" s="224" t="n">
        <f aca="false">CJ92</f>
        <v>0</v>
      </c>
      <c r="BY92" s="224" t="n">
        <f aca="false">CK92</f>
        <v>0</v>
      </c>
      <c r="BZ92" s="224" t="n">
        <f aca="false">CA92+CB92+CC92</f>
        <v>0</v>
      </c>
      <c r="CA92" s="225" t="n">
        <v>0</v>
      </c>
      <c r="CB92" s="225" t="n">
        <v>0</v>
      </c>
      <c r="CC92" s="225" t="n">
        <v>0</v>
      </c>
      <c r="CD92" s="224" t="n">
        <f aca="false">CE92+CF92+CG92</f>
        <v>0</v>
      </c>
      <c r="CE92" s="225" t="n">
        <v>0</v>
      </c>
      <c r="CF92" s="225" t="n">
        <v>0</v>
      </c>
      <c r="CG92" s="225" t="n">
        <v>0</v>
      </c>
      <c r="CH92" s="224" t="n">
        <f aca="false">CI92+CJ92+CK92</f>
        <v>0</v>
      </c>
      <c r="CI92" s="225" t="n">
        <v>0</v>
      </c>
      <c r="CJ92" s="225" t="n">
        <v>0</v>
      </c>
      <c r="CK92" s="225" t="n">
        <v>0</v>
      </c>
      <c r="CL92" s="224" t="n">
        <f aca="false">$AW92-$AX92-BA92</f>
        <v>966.99753</v>
      </c>
      <c r="CM92" s="224" t="n">
        <f aca="false">CY92</f>
        <v>0</v>
      </c>
      <c r="CN92" s="224" t="n">
        <f aca="false">CZ92</f>
        <v>0</v>
      </c>
      <c r="CO92" s="224" t="n">
        <f aca="false">DA92</f>
        <v>0</v>
      </c>
      <c r="CP92" s="224" t="n">
        <f aca="false">DB92</f>
        <v>0</v>
      </c>
      <c r="CQ92" s="224" t="n">
        <f aca="false">CR92+CS92+CT92</f>
        <v>0</v>
      </c>
      <c r="CR92" s="225" t="n">
        <v>0</v>
      </c>
      <c r="CS92" s="225" t="n">
        <v>0</v>
      </c>
      <c r="CT92" s="225" t="n">
        <v>0</v>
      </c>
      <c r="CU92" s="224" t="n">
        <f aca="false">CV92+CW92+CX92</f>
        <v>0</v>
      </c>
      <c r="CV92" s="225" t="n">
        <v>0</v>
      </c>
      <c r="CW92" s="225" t="n">
        <v>0</v>
      </c>
      <c r="CX92" s="225" t="n">
        <v>0</v>
      </c>
      <c r="CY92" s="224" t="n">
        <f aca="false">CZ92+DA92+DB92</f>
        <v>0</v>
      </c>
      <c r="CZ92" s="225" t="n">
        <v>0</v>
      </c>
      <c r="DA92" s="225" t="n">
        <v>0</v>
      </c>
      <c r="DB92" s="225" t="n">
        <v>0</v>
      </c>
      <c r="DC92" s="224" t="n">
        <f aca="false">$AW92-$AX92-BB92</f>
        <v>966.99753</v>
      </c>
      <c r="DD92" s="224" t="n">
        <f aca="false">DP92</f>
        <v>1004.408</v>
      </c>
      <c r="DE92" s="224" t="n">
        <f aca="false">DQ92</f>
        <v>310.40253</v>
      </c>
      <c r="DF92" s="224" t="n">
        <f aca="false">DR92</f>
        <v>694.00547</v>
      </c>
      <c r="DG92" s="224" t="n">
        <f aca="false">DS92</f>
        <v>0</v>
      </c>
      <c r="DH92" s="224" t="n">
        <f aca="false">DI92+DJ92+DK92</f>
        <v>917.352</v>
      </c>
      <c r="DI92" s="225" t="n">
        <v>223.34653</v>
      </c>
      <c r="DJ92" s="225" t="n">
        <v>694.00547</v>
      </c>
      <c r="DK92" s="225" t="n">
        <v>0</v>
      </c>
      <c r="DL92" s="224" t="n">
        <f aca="false">DM92+DN92+DO92</f>
        <v>917.352</v>
      </c>
      <c r="DM92" s="225" t="n">
        <v>223.34653</v>
      </c>
      <c r="DN92" s="225" t="n">
        <v>694.00547</v>
      </c>
      <c r="DO92" s="225" t="n">
        <v>0</v>
      </c>
      <c r="DP92" s="224" t="n">
        <f aca="false">DQ92+DR92+DS92</f>
        <v>1004.408</v>
      </c>
      <c r="DQ92" s="225" t="n">
        <f aca="false">223.34653+87.056</f>
        <v>310.40253</v>
      </c>
      <c r="DR92" s="225" t="n">
        <v>694.00547</v>
      </c>
      <c r="DS92" s="225" t="n">
        <v>0</v>
      </c>
      <c r="DT92" s="224" t="n">
        <f aca="false">$AW92-$AX92-BC92</f>
        <v>-37.4104699999997</v>
      </c>
      <c r="DU92" s="224" t="n">
        <f aca="false">BC92-AY92</f>
        <v>731.41547</v>
      </c>
      <c r="DV92" s="225"/>
      <c r="DW92" s="225"/>
      <c r="DX92" s="226" t="s">
        <v>294</v>
      </c>
      <c r="DY92" s="225" t="n">
        <f aca="false">DU92</f>
        <v>731.41547</v>
      </c>
      <c r="DZ92" s="226" t="s">
        <v>294</v>
      </c>
      <c r="EA92" s="228" t="s">
        <v>295</v>
      </c>
      <c r="EB92" s="213" t="n">
        <v>0</v>
      </c>
      <c r="EC92" s="190" t="str">
        <f aca="false">AN92 &amp; EB92</f>
        <v>Амортизационные отчисления0</v>
      </c>
      <c r="ED92" s="190" t="str">
        <f aca="false">AN92&amp;AO92</f>
        <v>Амортизационные отчислениянет</v>
      </c>
      <c r="EE92" s="191"/>
      <c r="EF92" s="191"/>
      <c r="EG92" s="220"/>
      <c r="EH92" s="220"/>
      <c r="EI92" s="220"/>
      <c r="EJ92" s="220"/>
      <c r="EV92" s="191"/>
    </row>
    <row r="93" customFormat="false" ht="15" hidden="false" customHeight="true" outlineLevel="0" collapsed="false">
      <c r="C93" s="204"/>
      <c r="D93" s="205"/>
      <c r="E93" s="206"/>
      <c r="F93" s="206"/>
      <c r="G93" s="206"/>
      <c r="H93" s="206"/>
      <c r="I93" s="206"/>
      <c r="J93" s="206"/>
      <c r="K93" s="205"/>
      <c r="L93" s="214"/>
      <c r="M93" s="214"/>
      <c r="N93" s="205"/>
      <c r="O93" s="205"/>
      <c r="P93" s="207"/>
      <c r="Q93" s="207"/>
      <c r="R93" s="208"/>
      <c r="S93" s="209"/>
      <c r="T93" s="229"/>
      <c r="U93" s="215"/>
      <c r="V93" s="216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221"/>
      <c r="AM93" s="183" t="s">
        <v>228</v>
      </c>
      <c r="AN93" s="222" t="s">
        <v>221</v>
      </c>
      <c r="AO93" s="223" t="s">
        <v>56</v>
      </c>
      <c r="AP93" s="223"/>
      <c r="AQ93" s="223"/>
      <c r="AR93" s="223"/>
      <c r="AS93" s="223"/>
      <c r="AT93" s="223"/>
      <c r="AU93" s="223"/>
      <c r="AV93" s="223"/>
      <c r="AW93" s="224" t="n">
        <v>0</v>
      </c>
      <c r="AX93" s="224" t="n">
        <v>0</v>
      </c>
      <c r="AY93" s="224" t="n">
        <v>0</v>
      </c>
      <c r="AZ93" s="224" t="n">
        <f aca="false">BE93</f>
        <v>0</v>
      </c>
      <c r="BA93" s="224" t="n">
        <f aca="false">BV93</f>
        <v>0</v>
      </c>
      <c r="BB93" s="224" t="n">
        <f aca="false">CM93</f>
        <v>0</v>
      </c>
      <c r="BC93" s="224" t="n">
        <f aca="false">DD93</f>
        <v>0</v>
      </c>
      <c r="BD93" s="224" t="n">
        <f aca="false">AW93-AX93-BC93</f>
        <v>0</v>
      </c>
      <c r="BE93" s="224" t="n">
        <f aca="false">BQ93</f>
        <v>0</v>
      </c>
      <c r="BF93" s="224" t="n">
        <f aca="false">BR93</f>
        <v>0</v>
      </c>
      <c r="BG93" s="224" t="n">
        <f aca="false">BS93</f>
        <v>0</v>
      </c>
      <c r="BH93" s="224" t="n">
        <f aca="false">BT93</f>
        <v>0</v>
      </c>
      <c r="BI93" s="224" t="n">
        <f aca="false">BJ93+BK93+BL93</f>
        <v>0</v>
      </c>
      <c r="BJ93" s="225" t="n">
        <v>0</v>
      </c>
      <c r="BK93" s="225" t="n">
        <v>0</v>
      </c>
      <c r="BL93" s="225" t="n">
        <v>0</v>
      </c>
      <c r="BM93" s="224" t="n">
        <f aca="false">BN93+BO93+BP93</f>
        <v>0</v>
      </c>
      <c r="BN93" s="225" t="n">
        <v>0</v>
      </c>
      <c r="BO93" s="225" t="n">
        <v>0</v>
      </c>
      <c r="BP93" s="225" t="n">
        <v>0</v>
      </c>
      <c r="BQ93" s="224" t="n">
        <f aca="false">BR93+BS93+BT93</f>
        <v>0</v>
      </c>
      <c r="BR93" s="225" t="n">
        <v>0</v>
      </c>
      <c r="BS93" s="225" t="n">
        <v>0</v>
      </c>
      <c r="BT93" s="225" t="n">
        <v>0</v>
      </c>
      <c r="BU93" s="224" t="n">
        <f aca="false">$AW93-$AX93-AZ93</f>
        <v>0</v>
      </c>
      <c r="BV93" s="224" t="n">
        <f aca="false">CH93</f>
        <v>0</v>
      </c>
      <c r="BW93" s="224" t="n">
        <f aca="false">CI93</f>
        <v>0</v>
      </c>
      <c r="BX93" s="224" t="n">
        <f aca="false">CJ93</f>
        <v>0</v>
      </c>
      <c r="BY93" s="224" t="n">
        <f aca="false">CK93</f>
        <v>0</v>
      </c>
      <c r="BZ93" s="224" t="n">
        <f aca="false">CA93+CB93+CC93</f>
        <v>0</v>
      </c>
      <c r="CA93" s="225" t="n">
        <v>0</v>
      </c>
      <c r="CB93" s="225" t="n">
        <v>0</v>
      </c>
      <c r="CC93" s="225" t="n">
        <v>0</v>
      </c>
      <c r="CD93" s="224" t="n">
        <f aca="false">CE93+CF93+CG93</f>
        <v>0</v>
      </c>
      <c r="CE93" s="225" t="n">
        <v>0</v>
      </c>
      <c r="CF93" s="225" t="n">
        <v>0</v>
      </c>
      <c r="CG93" s="225" t="n">
        <v>0</v>
      </c>
      <c r="CH93" s="224" t="n">
        <f aca="false">CI93+CJ93+CK93</f>
        <v>0</v>
      </c>
      <c r="CI93" s="225" t="n">
        <v>0</v>
      </c>
      <c r="CJ93" s="225" t="n">
        <v>0</v>
      </c>
      <c r="CK93" s="225" t="n">
        <v>0</v>
      </c>
      <c r="CL93" s="224" t="n">
        <f aca="false">$AW93-$AX93-BA93</f>
        <v>0</v>
      </c>
      <c r="CM93" s="224" t="n">
        <f aca="false">CY93</f>
        <v>0</v>
      </c>
      <c r="CN93" s="224" t="n">
        <f aca="false">CZ93</f>
        <v>0</v>
      </c>
      <c r="CO93" s="224" t="n">
        <f aca="false">DA93</f>
        <v>0</v>
      </c>
      <c r="CP93" s="224" t="n">
        <f aca="false">DB93</f>
        <v>0</v>
      </c>
      <c r="CQ93" s="224" t="n">
        <f aca="false">CR93+CS93+CT93</f>
        <v>0</v>
      </c>
      <c r="CR93" s="225" t="n">
        <v>0</v>
      </c>
      <c r="CS93" s="225" t="n">
        <v>0</v>
      </c>
      <c r="CT93" s="225" t="n">
        <v>0</v>
      </c>
      <c r="CU93" s="224" t="n">
        <f aca="false">CV93+CW93+CX93</f>
        <v>0</v>
      </c>
      <c r="CV93" s="225" t="n">
        <v>0</v>
      </c>
      <c r="CW93" s="225" t="n">
        <v>0</v>
      </c>
      <c r="CX93" s="225" t="n">
        <v>0</v>
      </c>
      <c r="CY93" s="224" t="n">
        <f aca="false">CZ93+DA93+DB93</f>
        <v>0</v>
      </c>
      <c r="CZ93" s="225" t="n">
        <v>0</v>
      </c>
      <c r="DA93" s="225" t="n">
        <v>0</v>
      </c>
      <c r="DB93" s="225" t="n">
        <v>0</v>
      </c>
      <c r="DC93" s="224" t="n">
        <f aca="false">$AW93-$AX93-BB93</f>
        <v>0</v>
      </c>
      <c r="DD93" s="224" t="n">
        <f aca="false">DP93</f>
        <v>0</v>
      </c>
      <c r="DE93" s="224" t="n">
        <f aca="false">DQ93</f>
        <v>0</v>
      </c>
      <c r="DF93" s="224" t="n">
        <f aca="false">DR93</f>
        <v>0</v>
      </c>
      <c r="DG93" s="224" t="n">
        <f aca="false">DS93</f>
        <v>0</v>
      </c>
      <c r="DH93" s="224" t="n">
        <f aca="false">DI93+DJ93+DK93</f>
        <v>0</v>
      </c>
      <c r="DI93" s="225" t="n">
        <v>0</v>
      </c>
      <c r="DJ93" s="225" t="n">
        <v>0</v>
      </c>
      <c r="DK93" s="225" t="n">
        <v>0</v>
      </c>
      <c r="DL93" s="224" t="n">
        <f aca="false">DM93+DN93+DO93</f>
        <v>0</v>
      </c>
      <c r="DM93" s="225" t="n">
        <v>0</v>
      </c>
      <c r="DN93" s="225" t="n">
        <v>0</v>
      </c>
      <c r="DO93" s="225" t="n">
        <v>0</v>
      </c>
      <c r="DP93" s="224" t="n">
        <f aca="false">DQ93+DR93+DS93</f>
        <v>0</v>
      </c>
      <c r="DQ93" s="225" t="n">
        <v>0</v>
      </c>
      <c r="DR93" s="225" t="n">
        <v>0</v>
      </c>
      <c r="DS93" s="225" t="n">
        <v>0</v>
      </c>
      <c r="DT93" s="224" t="n">
        <f aca="false">$AW93-$AX93-BC93</f>
        <v>0</v>
      </c>
      <c r="DU93" s="224" t="n">
        <f aca="false">BC93-AY93</f>
        <v>0</v>
      </c>
      <c r="DV93" s="225"/>
      <c r="DW93" s="225"/>
      <c r="DX93" s="226"/>
      <c r="DY93" s="225"/>
      <c r="DZ93" s="226"/>
      <c r="EA93" s="227"/>
      <c r="EB93" s="213" t="n">
        <v>0</v>
      </c>
      <c r="EC93" s="190" t="str">
        <f aca="false">AN93 &amp; EB93</f>
        <v>Прибыль направляемая на инвестиции0</v>
      </c>
      <c r="ED93" s="190" t="str">
        <f aca="false">AN93&amp;AO93</f>
        <v>Прибыль направляемая на инвестициинет</v>
      </c>
      <c r="EE93" s="191"/>
      <c r="EF93" s="191"/>
      <c r="EG93" s="220"/>
      <c r="EH93" s="220"/>
      <c r="EI93" s="220"/>
      <c r="EJ93" s="220"/>
      <c r="EV93" s="191"/>
    </row>
    <row r="94" customFormat="false" ht="11.25" hidden="false" customHeight="true" outlineLevel="0" collapsed="false">
      <c r="C94" s="204"/>
      <c r="D94" s="205" t="n">
        <v>13</v>
      </c>
      <c r="E94" s="206" t="s">
        <v>259</v>
      </c>
      <c r="F94" s="206" t="s">
        <v>260</v>
      </c>
      <c r="G94" s="206" t="s">
        <v>261</v>
      </c>
      <c r="H94" s="206" t="s">
        <v>296</v>
      </c>
      <c r="I94" s="206" t="s">
        <v>263</v>
      </c>
      <c r="J94" s="206" t="s">
        <v>263</v>
      </c>
      <c r="K94" s="205" t="s">
        <v>264</v>
      </c>
      <c r="L94" s="206"/>
      <c r="M94" s="206"/>
      <c r="N94" s="205" t="n">
        <v>5</v>
      </c>
      <c r="O94" s="205" t="n">
        <v>2023</v>
      </c>
      <c r="P94" s="207" t="s">
        <v>178</v>
      </c>
      <c r="Q94" s="207" t="s">
        <v>276</v>
      </c>
      <c r="R94" s="208" t="n">
        <v>0</v>
      </c>
      <c r="S94" s="209" t="n">
        <v>0.7</v>
      </c>
      <c r="T94" s="210"/>
      <c r="U94" s="211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  <c r="BI94" s="212"/>
      <c r="BJ94" s="212"/>
      <c r="BK94" s="212"/>
      <c r="BL94" s="212"/>
      <c r="BM94" s="212"/>
      <c r="BN94" s="212"/>
      <c r="BO94" s="212"/>
      <c r="BP94" s="212"/>
      <c r="BQ94" s="212"/>
      <c r="BR94" s="212"/>
      <c r="BS94" s="212"/>
      <c r="BT94" s="212"/>
      <c r="BU94" s="212"/>
      <c r="BV94" s="212"/>
      <c r="BW94" s="212"/>
      <c r="BX94" s="212"/>
      <c r="BY94" s="212"/>
      <c r="BZ94" s="212"/>
      <c r="CA94" s="212"/>
      <c r="CB94" s="212"/>
      <c r="CC94" s="212"/>
      <c r="CD94" s="212"/>
      <c r="CE94" s="212"/>
      <c r="CF94" s="212"/>
      <c r="CG94" s="212"/>
      <c r="CH94" s="212"/>
      <c r="CI94" s="212"/>
      <c r="CJ94" s="212"/>
      <c r="CK94" s="212"/>
      <c r="CL94" s="212"/>
      <c r="CM94" s="212"/>
      <c r="CN94" s="212"/>
      <c r="CO94" s="212"/>
      <c r="CP94" s="212"/>
      <c r="CQ94" s="212"/>
      <c r="CR94" s="212"/>
      <c r="CS94" s="212"/>
      <c r="CT94" s="212"/>
      <c r="CU94" s="212"/>
      <c r="CV94" s="212"/>
      <c r="CW94" s="212"/>
      <c r="CX94" s="212"/>
      <c r="CY94" s="212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  <c r="DP94" s="212"/>
      <c r="DQ94" s="212"/>
      <c r="DR94" s="212"/>
      <c r="DS94" s="212"/>
      <c r="DT94" s="212"/>
      <c r="DU94" s="212"/>
      <c r="DV94" s="212"/>
      <c r="DW94" s="212"/>
      <c r="DX94" s="212"/>
      <c r="DY94" s="212"/>
      <c r="DZ94" s="212"/>
      <c r="EA94" s="212"/>
      <c r="EB94" s="213"/>
      <c r="EC94" s="191"/>
      <c r="ED94" s="191"/>
      <c r="EE94" s="191"/>
      <c r="EF94" s="191"/>
      <c r="EG94" s="191"/>
      <c r="EH94" s="191"/>
      <c r="EI94" s="191"/>
    </row>
    <row r="95" customFormat="false" ht="11.25" hidden="false" customHeight="true" outlineLevel="0" collapsed="false">
      <c r="C95" s="204"/>
      <c r="D95" s="205"/>
      <c r="E95" s="206"/>
      <c r="F95" s="206"/>
      <c r="G95" s="206"/>
      <c r="H95" s="206"/>
      <c r="I95" s="206"/>
      <c r="J95" s="206"/>
      <c r="K95" s="205"/>
      <c r="L95" s="214"/>
      <c r="M95" s="214"/>
      <c r="N95" s="205"/>
      <c r="O95" s="205"/>
      <c r="P95" s="207"/>
      <c r="Q95" s="207"/>
      <c r="R95" s="208"/>
      <c r="S95" s="209"/>
      <c r="T95" s="210"/>
      <c r="U95" s="215"/>
      <c r="V95" s="216" t="n">
        <v>1</v>
      </c>
      <c r="W95" s="183" t="s">
        <v>266</v>
      </c>
      <c r="X95" s="183" t="s">
        <v>267</v>
      </c>
      <c r="Y95" s="183" t="s">
        <v>268</v>
      </c>
      <c r="Z95" s="183" t="s">
        <v>269</v>
      </c>
      <c r="AA95" s="183" t="s">
        <v>269</v>
      </c>
      <c r="AB95" s="183" t="s">
        <v>264</v>
      </c>
      <c r="AC95" s="183" t="s">
        <v>270</v>
      </c>
      <c r="AD95" s="183" t="s">
        <v>271</v>
      </c>
      <c r="AE95" s="183" t="s">
        <v>272</v>
      </c>
      <c r="AF95" s="183" t="s">
        <v>273</v>
      </c>
      <c r="AG95" s="183" t="s">
        <v>263</v>
      </c>
      <c r="AH95" s="183" t="s">
        <v>263</v>
      </c>
      <c r="AI95" s="183" t="s">
        <v>264</v>
      </c>
      <c r="AJ95" s="183" t="s">
        <v>270</v>
      </c>
      <c r="AK95" s="183" t="s">
        <v>271</v>
      </c>
      <c r="AL95" s="217"/>
      <c r="AM95" s="218"/>
      <c r="AN95" s="219"/>
      <c r="AO95" s="219"/>
      <c r="AP95" s="219"/>
      <c r="AQ95" s="219"/>
      <c r="AR95" s="219"/>
      <c r="AS95" s="219"/>
      <c r="AT95" s="219"/>
      <c r="AU95" s="219"/>
      <c r="AV95" s="219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213"/>
      <c r="EC95" s="220"/>
      <c r="ED95" s="220"/>
      <c r="EE95" s="220"/>
      <c r="EF95" s="191"/>
      <c r="EG95" s="220"/>
      <c r="EH95" s="220"/>
      <c r="EI95" s="220"/>
      <c r="EJ95" s="220"/>
      <c r="EK95" s="220"/>
    </row>
    <row r="96" customFormat="false" ht="15" hidden="false" customHeight="true" outlineLevel="0" collapsed="false">
      <c r="C96" s="204"/>
      <c r="D96" s="205"/>
      <c r="E96" s="206"/>
      <c r="F96" s="206"/>
      <c r="G96" s="206"/>
      <c r="H96" s="206"/>
      <c r="I96" s="206"/>
      <c r="J96" s="206"/>
      <c r="K96" s="205"/>
      <c r="L96" s="214"/>
      <c r="M96" s="214"/>
      <c r="N96" s="205"/>
      <c r="O96" s="205"/>
      <c r="P96" s="207"/>
      <c r="Q96" s="207"/>
      <c r="R96" s="208"/>
      <c r="S96" s="209"/>
      <c r="T96" s="210"/>
      <c r="U96" s="215"/>
      <c r="V96" s="216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221"/>
      <c r="AM96" s="183" t="s">
        <v>274</v>
      </c>
      <c r="AN96" s="222" t="s">
        <v>223</v>
      </c>
      <c r="AO96" s="223" t="s">
        <v>56</v>
      </c>
      <c r="AP96" s="223"/>
      <c r="AQ96" s="223"/>
      <c r="AR96" s="223"/>
      <c r="AS96" s="223"/>
      <c r="AT96" s="223"/>
      <c r="AU96" s="223"/>
      <c r="AV96" s="223"/>
      <c r="AW96" s="224" t="n">
        <v>2543.716</v>
      </c>
      <c r="AX96" s="224" t="n">
        <v>0</v>
      </c>
      <c r="AY96" s="224" t="n">
        <v>0</v>
      </c>
      <c r="AZ96" s="224" t="n">
        <f aca="false">BE96</f>
        <v>0</v>
      </c>
      <c r="BA96" s="224" t="n">
        <f aca="false">BV96</f>
        <v>0</v>
      </c>
      <c r="BB96" s="224" t="n">
        <f aca="false">CM96</f>
        <v>0</v>
      </c>
      <c r="BC96" s="224" t="n">
        <f aca="false">DD96</f>
        <v>17.0064</v>
      </c>
      <c r="BD96" s="224" t="n">
        <f aca="false">AW96-AX96-BC96</f>
        <v>2526.7096</v>
      </c>
      <c r="BE96" s="224" t="n">
        <f aca="false">BQ96</f>
        <v>0</v>
      </c>
      <c r="BF96" s="224" t="n">
        <f aca="false">BR96</f>
        <v>0</v>
      </c>
      <c r="BG96" s="224" t="n">
        <f aca="false">BS96</f>
        <v>0</v>
      </c>
      <c r="BH96" s="224" t="n">
        <f aca="false">BT96</f>
        <v>0</v>
      </c>
      <c r="BI96" s="224" t="n">
        <f aca="false">BJ96+BK96+BL96</f>
        <v>0</v>
      </c>
      <c r="BJ96" s="225" t="n">
        <v>0</v>
      </c>
      <c r="BK96" s="225" t="n">
        <v>0</v>
      </c>
      <c r="BL96" s="225" t="n">
        <v>0</v>
      </c>
      <c r="BM96" s="224" t="n">
        <f aca="false">BN96+BO96+BP96</f>
        <v>0</v>
      </c>
      <c r="BN96" s="225" t="n">
        <v>0</v>
      </c>
      <c r="BO96" s="225" t="n">
        <v>0</v>
      </c>
      <c r="BP96" s="225" t="n">
        <v>0</v>
      </c>
      <c r="BQ96" s="224" t="n">
        <f aca="false">BR96+BS96+BT96</f>
        <v>0</v>
      </c>
      <c r="BR96" s="225" t="n">
        <v>0</v>
      </c>
      <c r="BS96" s="225" t="n">
        <v>0</v>
      </c>
      <c r="BT96" s="225" t="n">
        <v>0</v>
      </c>
      <c r="BU96" s="224" t="n">
        <f aca="false">$AW96-$AX96-AZ96</f>
        <v>2543.716</v>
      </c>
      <c r="BV96" s="224" t="n">
        <f aca="false">CH96</f>
        <v>0</v>
      </c>
      <c r="BW96" s="224" t="n">
        <f aca="false">CI96</f>
        <v>0</v>
      </c>
      <c r="BX96" s="224" t="n">
        <f aca="false">CJ96</f>
        <v>0</v>
      </c>
      <c r="BY96" s="224" t="n">
        <f aca="false">CK96</f>
        <v>0</v>
      </c>
      <c r="BZ96" s="224" t="n">
        <f aca="false">CA96+CB96+CC96</f>
        <v>0</v>
      </c>
      <c r="CA96" s="225" t="n">
        <v>0</v>
      </c>
      <c r="CB96" s="225" t="n">
        <v>0</v>
      </c>
      <c r="CC96" s="225" t="n">
        <v>0</v>
      </c>
      <c r="CD96" s="224" t="n">
        <f aca="false">CE96+CF96+CG96</f>
        <v>0</v>
      </c>
      <c r="CE96" s="225" t="n">
        <v>0</v>
      </c>
      <c r="CF96" s="225" t="n">
        <v>0</v>
      </c>
      <c r="CG96" s="225" t="n">
        <v>0</v>
      </c>
      <c r="CH96" s="224" t="n">
        <f aca="false">CI96+CJ96+CK96</f>
        <v>0</v>
      </c>
      <c r="CI96" s="225" t="n">
        <v>0</v>
      </c>
      <c r="CJ96" s="225" t="n">
        <v>0</v>
      </c>
      <c r="CK96" s="225" t="n">
        <v>0</v>
      </c>
      <c r="CL96" s="224" t="n">
        <f aca="false">$AW96-$AX96-BA96</f>
        <v>2543.716</v>
      </c>
      <c r="CM96" s="224" t="n">
        <f aca="false">CY96</f>
        <v>0</v>
      </c>
      <c r="CN96" s="224" t="n">
        <f aca="false">CZ96</f>
        <v>0</v>
      </c>
      <c r="CO96" s="224" t="n">
        <f aca="false">DA96</f>
        <v>0</v>
      </c>
      <c r="CP96" s="224" t="n">
        <f aca="false">DB96</f>
        <v>0</v>
      </c>
      <c r="CQ96" s="224" t="n">
        <f aca="false">CR96+CS96+CT96</f>
        <v>0</v>
      </c>
      <c r="CR96" s="225" t="n">
        <v>0</v>
      </c>
      <c r="CS96" s="225" t="n">
        <v>0</v>
      </c>
      <c r="CT96" s="225" t="n">
        <v>0</v>
      </c>
      <c r="CU96" s="224" t="n">
        <f aca="false">CV96+CW96+CX96</f>
        <v>0</v>
      </c>
      <c r="CV96" s="225" t="n">
        <v>0</v>
      </c>
      <c r="CW96" s="225" t="n">
        <v>0</v>
      </c>
      <c r="CX96" s="225" t="n">
        <v>0</v>
      </c>
      <c r="CY96" s="224" t="n">
        <f aca="false">CZ96+DA96+DB96</f>
        <v>0</v>
      </c>
      <c r="CZ96" s="225" t="n">
        <v>0</v>
      </c>
      <c r="DA96" s="225" t="n">
        <v>0</v>
      </c>
      <c r="DB96" s="225" t="n">
        <v>0</v>
      </c>
      <c r="DC96" s="224" t="n">
        <f aca="false">$AW96-$AX96-BB96</f>
        <v>2543.716</v>
      </c>
      <c r="DD96" s="224" t="n">
        <f aca="false">DP96</f>
        <v>17.0064</v>
      </c>
      <c r="DE96" s="224" t="n">
        <f aca="false">DQ96</f>
        <v>0</v>
      </c>
      <c r="DF96" s="224" t="n">
        <f aca="false">DR96</f>
        <v>0</v>
      </c>
      <c r="DG96" s="224" t="n">
        <f aca="false">DS96</f>
        <v>17.0064</v>
      </c>
      <c r="DH96" s="224" t="n">
        <f aca="false">DI96+DJ96+DK96</f>
        <v>0</v>
      </c>
      <c r="DI96" s="225" t="n">
        <v>0</v>
      </c>
      <c r="DJ96" s="225" t="n">
        <v>0</v>
      </c>
      <c r="DK96" s="225" t="n">
        <v>0</v>
      </c>
      <c r="DL96" s="224" t="n">
        <f aca="false">DM96+DN96+DO96</f>
        <v>0</v>
      </c>
      <c r="DM96" s="225" t="n">
        <v>0</v>
      </c>
      <c r="DN96" s="225" t="n">
        <v>0</v>
      </c>
      <c r="DO96" s="225" t="n">
        <v>0</v>
      </c>
      <c r="DP96" s="224" t="n">
        <f aca="false">DQ96+DR96+DS96</f>
        <v>17.0064</v>
      </c>
      <c r="DQ96" s="225" t="n">
        <v>0</v>
      </c>
      <c r="DR96" s="225" t="n">
        <v>0</v>
      </c>
      <c r="DS96" s="225" t="n">
        <v>17.0064</v>
      </c>
      <c r="DT96" s="224" t="n">
        <f aca="false">$AW96-$AX96-BC96</f>
        <v>2526.7096</v>
      </c>
      <c r="DU96" s="224" t="n">
        <f aca="false">BC96-AY96</f>
        <v>17.0064</v>
      </c>
      <c r="DV96" s="225"/>
      <c r="DW96" s="225"/>
      <c r="DX96" s="226" t="s">
        <v>286</v>
      </c>
      <c r="DY96" s="225" t="n">
        <f aca="false">DU96</f>
        <v>17.0064</v>
      </c>
      <c r="DZ96" s="226" t="s">
        <v>286</v>
      </c>
      <c r="EA96" s="228" t="s">
        <v>279</v>
      </c>
      <c r="EB96" s="213" t="n">
        <v>0</v>
      </c>
      <c r="EC96" s="190" t="str">
        <f aca="false">AN96 &amp; EB96</f>
        <v>Амортизационные отчисления0</v>
      </c>
      <c r="ED96" s="190" t="str">
        <f aca="false">AN96&amp;AO96</f>
        <v>Амортизационные отчислениянет</v>
      </c>
      <c r="EE96" s="191"/>
      <c r="EF96" s="191"/>
      <c r="EG96" s="220"/>
      <c r="EH96" s="220"/>
      <c r="EI96" s="220"/>
      <c r="EJ96" s="220"/>
      <c r="EV96" s="191"/>
    </row>
    <row r="97" customFormat="false" ht="15" hidden="false" customHeight="true" outlineLevel="0" collapsed="false">
      <c r="C97" s="204"/>
      <c r="D97" s="205"/>
      <c r="E97" s="206"/>
      <c r="F97" s="206"/>
      <c r="G97" s="206"/>
      <c r="H97" s="206"/>
      <c r="I97" s="206"/>
      <c r="J97" s="206"/>
      <c r="K97" s="205"/>
      <c r="L97" s="214"/>
      <c r="M97" s="214"/>
      <c r="N97" s="205"/>
      <c r="O97" s="205"/>
      <c r="P97" s="207"/>
      <c r="Q97" s="207"/>
      <c r="R97" s="208"/>
      <c r="S97" s="209"/>
      <c r="T97" s="210"/>
      <c r="U97" s="215"/>
      <c r="V97" s="216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221"/>
      <c r="AM97" s="183" t="s">
        <v>228</v>
      </c>
      <c r="AN97" s="222" t="s">
        <v>221</v>
      </c>
      <c r="AO97" s="223" t="s">
        <v>56</v>
      </c>
      <c r="AP97" s="223"/>
      <c r="AQ97" s="223"/>
      <c r="AR97" s="223"/>
      <c r="AS97" s="223"/>
      <c r="AT97" s="223"/>
      <c r="AU97" s="223"/>
      <c r="AV97" s="223"/>
      <c r="AW97" s="224" t="n">
        <v>0</v>
      </c>
      <c r="AX97" s="224" t="n">
        <v>0</v>
      </c>
      <c r="AY97" s="224" t="n">
        <v>0</v>
      </c>
      <c r="AZ97" s="224" t="n">
        <f aca="false">BE97</f>
        <v>0</v>
      </c>
      <c r="BA97" s="224" t="n">
        <f aca="false">BV97</f>
        <v>0</v>
      </c>
      <c r="BB97" s="224" t="n">
        <f aca="false">CM97</f>
        <v>0</v>
      </c>
      <c r="BC97" s="224" t="n">
        <f aca="false">DD97</f>
        <v>0</v>
      </c>
      <c r="BD97" s="224" t="n">
        <f aca="false">AW97-AX97-BC97</f>
        <v>0</v>
      </c>
      <c r="BE97" s="224" t="n">
        <f aca="false">BQ97</f>
        <v>0</v>
      </c>
      <c r="BF97" s="224" t="n">
        <f aca="false">BR97</f>
        <v>0</v>
      </c>
      <c r="BG97" s="224" t="n">
        <f aca="false">BS97</f>
        <v>0</v>
      </c>
      <c r="BH97" s="224" t="n">
        <f aca="false">BT97</f>
        <v>0</v>
      </c>
      <c r="BI97" s="224" t="n">
        <f aca="false">BJ97+BK97+BL97</f>
        <v>0</v>
      </c>
      <c r="BJ97" s="225" t="n">
        <v>0</v>
      </c>
      <c r="BK97" s="225" t="n">
        <v>0</v>
      </c>
      <c r="BL97" s="225" t="n">
        <v>0</v>
      </c>
      <c r="BM97" s="224" t="n">
        <f aca="false">BN97+BO97+BP97</f>
        <v>0</v>
      </c>
      <c r="BN97" s="225" t="n">
        <v>0</v>
      </c>
      <c r="BO97" s="225" t="n">
        <v>0</v>
      </c>
      <c r="BP97" s="225" t="n">
        <v>0</v>
      </c>
      <c r="BQ97" s="224" t="n">
        <f aca="false">BR97+BS97+BT97</f>
        <v>0</v>
      </c>
      <c r="BR97" s="225" t="n">
        <v>0</v>
      </c>
      <c r="BS97" s="225" t="n">
        <v>0</v>
      </c>
      <c r="BT97" s="225" t="n">
        <v>0</v>
      </c>
      <c r="BU97" s="224" t="n">
        <f aca="false">$AW97-$AX97-AZ97</f>
        <v>0</v>
      </c>
      <c r="BV97" s="224" t="n">
        <f aca="false">CH97</f>
        <v>0</v>
      </c>
      <c r="BW97" s="224" t="n">
        <f aca="false">CI97</f>
        <v>0</v>
      </c>
      <c r="BX97" s="224" t="n">
        <f aca="false">CJ97</f>
        <v>0</v>
      </c>
      <c r="BY97" s="224" t="n">
        <f aca="false">CK97</f>
        <v>0</v>
      </c>
      <c r="BZ97" s="224" t="n">
        <f aca="false">CA97+CB97+CC97</f>
        <v>0</v>
      </c>
      <c r="CA97" s="225" t="n">
        <v>0</v>
      </c>
      <c r="CB97" s="225" t="n">
        <v>0</v>
      </c>
      <c r="CC97" s="225" t="n">
        <v>0</v>
      </c>
      <c r="CD97" s="224" t="n">
        <f aca="false">CE97+CF97+CG97</f>
        <v>0</v>
      </c>
      <c r="CE97" s="225" t="n">
        <v>0</v>
      </c>
      <c r="CF97" s="225" t="n">
        <v>0</v>
      </c>
      <c r="CG97" s="225" t="n">
        <v>0</v>
      </c>
      <c r="CH97" s="224" t="n">
        <f aca="false">CI97+CJ97+CK97</f>
        <v>0</v>
      </c>
      <c r="CI97" s="225" t="n">
        <v>0</v>
      </c>
      <c r="CJ97" s="225" t="n">
        <v>0</v>
      </c>
      <c r="CK97" s="225" t="n">
        <v>0</v>
      </c>
      <c r="CL97" s="224" t="n">
        <f aca="false">$AW97-$AX97-BA97</f>
        <v>0</v>
      </c>
      <c r="CM97" s="224" t="n">
        <f aca="false">CY97</f>
        <v>0</v>
      </c>
      <c r="CN97" s="224" t="n">
        <f aca="false">CZ97</f>
        <v>0</v>
      </c>
      <c r="CO97" s="224" t="n">
        <f aca="false">DA97</f>
        <v>0</v>
      </c>
      <c r="CP97" s="224" t="n">
        <f aca="false">DB97</f>
        <v>0</v>
      </c>
      <c r="CQ97" s="224" t="n">
        <f aca="false">CR97+CS97+CT97</f>
        <v>0</v>
      </c>
      <c r="CR97" s="225" t="n">
        <v>0</v>
      </c>
      <c r="CS97" s="225" t="n">
        <v>0</v>
      </c>
      <c r="CT97" s="225" t="n">
        <v>0</v>
      </c>
      <c r="CU97" s="224" t="n">
        <f aca="false">CV97+CW97+CX97</f>
        <v>0</v>
      </c>
      <c r="CV97" s="225" t="n">
        <v>0</v>
      </c>
      <c r="CW97" s="225" t="n">
        <v>0</v>
      </c>
      <c r="CX97" s="225" t="n">
        <v>0</v>
      </c>
      <c r="CY97" s="224" t="n">
        <f aca="false">CZ97+DA97+DB97</f>
        <v>0</v>
      </c>
      <c r="CZ97" s="225" t="n">
        <v>0</v>
      </c>
      <c r="DA97" s="225" t="n">
        <v>0</v>
      </c>
      <c r="DB97" s="225" t="n">
        <v>0</v>
      </c>
      <c r="DC97" s="224" t="n">
        <f aca="false">$AW97-$AX97-BB97</f>
        <v>0</v>
      </c>
      <c r="DD97" s="224" t="n">
        <f aca="false">DP97</f>
        <v>0</v>
      </c>
      <c r="DE97" s="224" t="n">
        <f aca="false">DQ97</f>
        <v>0</v>
      </c>
      <c r="DF97" s="224" t="n">
        <f aca="false">DR97</f>
        <v>0</v>
      </c>
      <c r="DG97" s="224" t="n">
        <f aca="false">DS97</f>
        <v>0</v>
      </c>
      <c r="DH97" s="224" t="n">
        <f aca="false">DI97+DJ97+DK97</f>
        <v>0</v>
      </c>
      <c r="DI97" s="225" t="n">
        <v>0</v>
      </c>
      <c r="DJ97" s="225" t="n">
        <v>0</v>
      </c>
      <c r="DK97" s="225" t="n">
        <v>0</v>
      </c>
      <c r="DL97" s="224" t="n">
        <f aca="false">DM97+DN97+DO97</f>
        <v>0</v>
      </c>
      <c r="DM97" s="225" t="n">
        <v>0</v>
      </c>
      <c r="DN97" s="225" t="n">
        <v>0</v>
      </c>
      <c r="DO97" s="225" t="n">
        <v>0</v>
      </c>
      <c r="DP97" s="224" t="n">
        <f aca="false">DQ97+DR97+DS97</f>
        <v>0</v>
      </c>
      <c r="DQ97" s="225" t="n">
        <v>0</v>
      </c>
      <c r="DR97" s="225" t="n">
        <v>0</v>
      </c>
      <c r="DS97" s="225" t="n">
        <v>0</v>
      </c>
      <c r="DT97" s="224" t="n">
        <f aca="false">$AW97-$AX97-BC97</f>
        <v>0</v>
      </c>
      <c r="DU97" s="224" t="n">
        <f aca="false">BC97-AY97</f>
        <v>0</v>
      </c>
      <c r="DV97" s="225"/>
      <c r="DW97" s="225"/>
      <c r="DX97" s="226"/>
      <c r="DY97" s="225"/>
      <c r="DZ97" s="226"/>
      <c r="EA97" s="227"/>
      <c r="EB97" s="213" t="n">
        <v>0</v>
      </c>
      <c r="EC97" s="190" t="str">
        <f aca="false">AN97 &amp; EB97</f>
        <v>Прибыль направляемая на инвестиции0</v>
      </c>
      <c r="ED97" s="190" t="str">
        <f aca="false">AN97&amp;AO97</f>
        <v>Прибыль направляемая на инвестициинет</v>
      </c>
      <c r="EE97" s="191"/>
      <c r="EF97" s="191"/>
      <c r="EG97" s="220"/>
      <c r="EH97" s="220"/>
      <c r="EI97" s="220"/>
      <c r="EJ97" s="220"/>
      <c r="EV97" s="191"/>
    </row>
    <row r="98" customFormat="false" ht="11.25" hidden="false" customHeight="true" outlineLevel="0" collapsed="false">
      <c r="C98" s="204"/>
      <c r="D98" s="205" t="n">
        <v>14</v>
      </c>
      <c r="E98" s="206" t="s">
        <v>259</v>
      </c>
      <c r="F98" s="206" t="s">
        <v>260</v>
      </c>
      <c r="G98" s="206" t="s">
        <v>261</v>
      </c>
      <c r="H98" s="206" t="s">
        <v>297</v>
      </c>
      <c r="I98" s="206" t="s">
        <v>263</v>
      </c>
      <c r="J98" s="206" t="s">
        <v>263</v>
      </c>
      <c r="K98" s="205" t="s">
        <v>264</v>
      </c>
      <c r="L98" s="206"/>
      <c r="M98" s="206"/>
      <c r="N98" s="205" t="n">
        <v>5</v>
      </c>
      <c r="O98" s="205" t="n">
        <v>2021</v>
      </c>
      <c r="P98" s="207" t="s">
        <v>171</v>
      </c>
      <c r="Q98" s="207" t="s">
        <v>298</v>
      </c>
      <c r="R98" s="208" t="n">
        <v>100</v>
      </c>
      <c r="S98" s="209" t="n">
        <v>100</v>
      </c>
      <c r="T98" s="210"/>
      <c r="U98" s="211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  <c r="BI98" s="212"/>
      <c r="BJ98" s="212"/>
      <c r="BK98" s="212"/>
      <c r="BL98" s="212"/>
      <c r="BM98" s="212"/>
      <c r="BN98" s="212"/>
      <c r="BO98" s="212"/>
      <c r="BP98" s="212"/>
      <c r="BQ98" s="212"/>
      <c r="BR98" s="212"/>
      <c r="BS98" s="212"/>
      <c r="BT98" s="212"/>
      <c r="BU98" s="212"/>
      <c r="BV98" s="212"/>
      <c r="BW98" s="212"/>
      <c r="BX98" s="212"/>
      <c r="BY98" s="212"/>
      <c r="BZ98" s="212"/>
      <c r="CA98" s="212"/>
      <c r="CB98" s="212"/>
      <c r="CC98" s="212"/>
      <c r="CD98" s="212"/>
      <c r="CE98" s="212"/>
      <c r="CF98" s="212"/>
      <c r="CG98" s="212"/>
      <c r="CH98" s="212"/>
      <c r="CI98" s="212"/>
      <c r="CJ98" s="212"/>
      <c r="CK98" s="212"/>
      <c r="CL98" s="212"/>
      <c r="CM98" s="212"/>
      <c r="CN98" s="212"/>
      <c r="CO98" s="212"/>
      <c r="CP98" s="212"/>
      <c r="CQ98" s="212"/>
      <c r="CR98" s="212"/>
      <c r="CS98" s="212"/>
      <c r="CT98" s="212"/>
      <c r="CU98" s="212"/>
      <c r="CV98" s="212"/>
      <c r="CW98" s="212"/>
      <c r="CX98" s="212"/>
      <c r="CY98" s="212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  <c r="DO98" s="212"/>
      <c r="DP98" s="212"/>
      <c r="DQ98" s="212"/>
      <c r="DR98" s="212"/>
      <c r="DS98" s="212"/>
      <c r="DT98" s="212"/>
      <c r="DU98" s="212"/>
      <c r="DV98" s="212"/>
      <c r="DW98" s="212"/>
      <c r="DX98" s="212"/>
      <c r="DY98" s="212"/>
      <c r="DZ98" s="212"/>
      <c r="EA98" s="212"/>
      <c r="EB98" s="213"/>
      <c r="EC98" s="191"/>
      <c r="ED98" s="191"/>
      <c r="EE98" s="191"/>
      <c r="EF98" s="191"/>
      <c r="EG98" s="191"/>
      <c r="EH98" s="191"/>
      <c r="EI98" s="191"/>
    </row>
    <row r="99" customFormat="false" ht="11.25" hidden="false" customHeight="true" outlineLevel="0" collapsed="false">
      <c r="C99" s="204"/>
      <c r="D99" s="205"/>
      <c r="E99" s="206"/>
      <c r="F99" s="206"/>
      <c r="G99" s="206"/>
      <c r="H99" s="206"/>
      <c r="I99" s="206"/>
      <c r="J99" s="206"/>
      <c r="K99" s="205"/>
      <c r="L99" s="214"/>
      <c r="M99" s="214"/>
      <c r="N99" s="205"/>
      <c r="O99" s="205"/>
      <c r="P99" s="207"/>
      <c r="Q99" s="207"/>
      <c r="R99" s="208"/>
      <c r="S99" s="209"/>
      <c r="T99" s="210"/>
      <c r="U99" s="215"/>
      <c r="V99" s="216" t="n">
        <v>1</v>
      </c>
      <c r="W99" s="183" t="s">
        <v>266</v>
      </c>
      <c r="X99" s="183" t="s">
        <v>267</v>
      </c>
      <c r="Y99" s="183" t="s">
        <v>268</v>
      </c>
      <c r="Z99" s="183" t="s">
        <v>269</v>
      </c>
      <c r="AA99" s="183" t="s">
        <v>269</v>
      </c>
      <c r="AB99" s="183" t="s">
        <v>264</v>
      </c>
      <c r="AC99" s="183" t="s">
        <v>270</v>
      </c>
      <c r="AD99" s="183" t="s">
        <v>271</v>
      </c>
      <c r="AE99" s="183" t="s">
        <v>272</v>
      </c>
      <c r="AF99" s="183" t="s">
        <v>273</v>
      </c>
      <c r="AG99" s="183" t="s">
        <v>263</v>
      </c>
      <c r="AH99" s="183" t="s">
        <v>263</v>
      </c>
      <c r="AI99" s="183" t="s">
        <v>264</v>
      </c>
      <c r="AJ99" s="183" t="s">
        <v>270</v>
      </c>
      <c r="AK99" s="183" t="s">
        <v>271</v>
      </c>
      <c r="AL99" s="217"/>
      <c r="AM99" s="218"/>
      <c r="AN99" s="219"/>
      <c r="AO99" s="219"/>
      <c r="AP99" s="219"/>
      <c r="AQ99" s="219"/>
      <c r="AR99" s="219"/>
      <c r="AS99" s="219"/>
      <c r="AT99" s="219"/>
      <c r="AU99" s="219"/>
      <c r="AV99" s="219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3"/>
      <c r="DU99" s="143"/>
      <c r="DV99" s="143"/>
      <c r="DW99" s="143"/>
      <c r="DX99" s="143"/>
      <c r="DY99" s="143"/>
      <c r="DZ99" s="143"/>
      <c r="EA99" s="143"/>
      <c r="EB99" s="213"/>
      <c r="EC99" s="220"/>
      <c r="ED99" s="220"/>
      <c r="EE99" s="220"/>
      <c r="EF99" s="191"/>
      <c r="EG99" s="220"/>
      <c r="EH99" s="220"/>
      <c r="EI99" s="220"/>
      <c r="EJ99" s="220"/>
      <c r="EK99" s="220"/>
    </row>
    <row r="100" customFormat="false" ht="15" hidden="false" customHeight="true" outlineLevel="0" collapsed="false">
      <c r="C100" s="204"/>
      <c r="D100" s="205"/>
      <c r="E100" s="206"/>
      <c r="F100" s="206"/>
      <c r="G100" s="206"/>
      <c r="H100" s="206"/>
      <c r="I100" s="206"/>
      <c r="J100" s="206"/>
      <c r="K100" s="205"/>
      <c r="L100" s="214"/>
      <c r="M100" s="214"/>
      <c r="N100" s="205"/>
      <c r="O100" s="205"/>
      <c r="P100" s="207"/>
      <c r="Q100" s="207"/>
      <c r="R100" s="208"/>
      <c r="S100" s="209"/>
      <c r="T100" s="210"/>
      <c r="U100" s="215"/>
      <c r="V100" s="216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221"/>
      <c r="AM100" s="183" t="s">
        <v>274</v>
      </c>
      <c r="AN100" s="222" t="s">
        <v>223</v>
      </c>
      <c r="AO100" s="223" t="s">
        <v>56</v>
      </c>
      <c r="AP100" s="223"/>
      <c r="AQ100" s="223"/>
      <c r="AR100" s="223"/>
      <c r="AS100" s="223"/>
      <c r="AT100" s="223"/>
      <c r="AU100" s="223"/>
      <c r="AV100" s="223"/>
      <c r="AW100" s="224" t="n">
        <v>158.462</v>
      </c>
      <c r="AX100" s="224" t="n">
        <v>158.462</v>
      </c>
      <c r="AY100" s="224" t="n">
        <v>0</v>
      </c>
      <c r="AZ100" s="224" t="n">
        <f aca="false">BE100</f>
        <v>0</v>
      </c>
      <c r="BA100" s="224" t="n">
        <f aca="false">BV100</f>
        <v>0</v>
      </c>
      <c r="BB100" s="224" t="n">
        <f aca="false">CM100</f>
        <v>0</v>
      </c>
      <c r="BC100" s="224" t="n">
        <f aca="false">DD100</f>
        <v>0</v>
      </c>
      <c r="BD100" s="224" t="n">
        <f aca="false">AW100-AX100-BC100</f>
        <v>0</v>
      </c>
      <c r="BE100" s="224" t="n">
        <f aca="false">BQ100</f>
        <v>0</v>
      </c>
      <c r="BF100" s="224" t="n">
        <f aca="false">BR100</f>
        <v>0</v>
      </c>
      <c r="BG100" s="224" t="n">
        <f aca="false">BS100</f>
        <v>0</v>
      </c>
      <c r="BH100" s="224" t="n">
        <f aca="false">BT100</f>
        <v>0</v>
      </c>
      <c r="BI100" s="224" t="n">
        <f aca="false">BJ100+BK100+BL100</f>
        <v>0</v>
      </c>
      <c r="BJ100" s="225" t="n">
        <v>0</v>
      </c>
      <c r="BK100" s="225" t="n">
        <v>0</v>
      </c>
      <c r="BL100" s="225" t="n">
        <v>0</v>
      </c>
      <c r="BM100" s="224" t="n">
        <f aca="false">BN100+BO100+BP100</f>
        <v>0</v>
      </c>
      <c r="BN100" s="225" t="n">
        <v>0</v>
      </c>
      <c r="BO100" s="225" t="n">
        <v>0</v>
      </c>
      <c r="BP100" s="225" t="n">
        <v>0</v>
      </c>
      <c r="BQ100" s="224" t="n">
        <f aca="false">BR100+BS100+BT100</f>
        <v>0</v>
      </c>
      <c r="BR100" s="225" t="n">
        <v>0</v>
      </c>
      <c r="BS100" s="225" t="n">
        <v>0</v>
      </c>
      <c r="BT100" s="225" t="n">
        <v>0</v>
      </c>
      <c r="BU100" s="224" t="n">
        <f aca="false">$AW100-$AX100-AZ100</f>
        <v>0</v>
      </c>
      <c r="BV100" s="224" t="n">
        <f aca="false">CH100</f>
        <v>0</v>
      </c>
      <c r="BW100" s="224" t="n">
        <f aca="false">CI100</f>
        <v>0</v>
      </c>
      <c r="BX100" s="224" t="n">
        <f aca="false">CJ100</f>
        <v>0</v>
      </c>
      <c r="BY100" s="224" t="n">
        <f aca="false">CK100</f>
        <v>0</v>
      </c>
      <c r="BZ100" s="224" t="n">
        <f aca="false">CA100+CB100+CC100</f>
        <v>0</v>
      </c>
      <c r="CA100" s="225" t="n">
        <v>0</v>
      </c>
      <c r="CB100" s="225" t="n">
        <v>0</v>
      </c>
      <c r="CC100" s="225" t="n">
        <v>0</v>
      </c>
      <c r="CD100" s="224" t="n">
        <f aca="false">CE100+CF100+CG100</f>
        <v>0</v>
      </c>
      <c r="CE100" s="225" t="n">
        <v>0</v>
      </c>
      <c r="CF100" s="225" t="n">
        <v>0</v>
      </c>
      <c r="CG100" s="225" t="n">
        <v>0</v>
      </c>
      <c r="CH100" s="224" t="n">
        <f aca="false">CI100+CJ100+CK100</f>
        <v>0</v>
      </c>
      <c r="CI100" s="225" t="n">
        <v>0</v>
      </c>
      <c r="CJ100" s="225" t="n">
        <v>0</v>
      </c>
      <c r="CK100" s="225" t="n">
        <v>0</v>
      </c>
      <c r="CL100" s="224" t="n">
        <f aca="false">$AW100-$AX100-BA100</f>
        <v>0</v>
      </c>
      <c r="CM100" s="224" t="n">
        <f aca="false">CY100</f>
        <v>0</v>
      </c>
      <c r="CN100" s="224" t="n">
        <f aca="false">CZ100</f>
        <v>0</v>
      </c>
      <c r="CO100" s="224" t="n">
        <f aca="false">DA100</f>
        <v>0</v>
      </c>
      <c r="CP100" s="224" t="n">
        <f aca="false">DB100</f>
        <v>0</v>
      </c>
      <c r="CQ100" s="224" t="n">
        <f aca="false">CR100+CS100+CT100</f>
        <v>0</v>
      </c>
      <c r="CR100" s="225" t="n">
        <v>0</v>
      </c>
      <c r="CS100" s="225" t="n">
        <v>0</v>
      </c>
      <c r="CT100" s="225" t="n">
        <v>0</v>
      </c>
      <c r="CU100" s="224" t="n">
        <f aca="false">CV100+CW100+CX100</f>
        <v>0</v>
      </c>
      <c r="CV100" s="225" t="n">
        <v>0</v>
      </c>
      <c r="CW100" s="225" t="n">
        <v>0</v>
      </c>
      <c r="CX100" s="225" t="n">
        <v>0</v>
      </c>
      <c r="CY100" s="224" t="n">
        <f aca="false">CZ100+DA100+DB100</f>
        <v>0</v>
      </c>
      <c r="CZ100" s="225" t="n">
        <v>0</v>
      </c>
      <c r="DA100" s="225" t="n">
        <v>0</v>
      </c>
      <c r="DB100" s="225" t="n">
        <v>0</v>
      </c>
      <c r="DC100" s="224" t="n">
        <f aca="false">$AW100-$AX100-BB100</f>
        <v>0</v>
      </c>
      <c r="DD100" s="224" t="n">
        <f aca="false">DP100</f>
        <v>0</v>
      </c>
      <c r="DE100" s="224" t="n">
        <f aca="false">DQ100</f>
        <v>0</v>
      </c>
      <c r="DF100" s="224" t="n">
        <f aca="false">DR100</f>
        <v>0</v>
      </c>
      <c r="DG100" s="224" t="n">
        <f aca="false">DS100</f>
        <v>0</v>
      </c>
      <c r="DH100" s="224" t="n">
        <f aca="false">DI100+DJ100+DK100</f>
        <v>0</v>
      </c>
      <c r="DI100" s="225" t="n">
        <v>0</v>
      </c>
      <c r="DJ100" s="225" t="n">
        <v>0</v>
      </c>
      <c r="DK100" s="225" t="n">
        <v>0</v>
      </c>
      <c r="DL100" s="224" t="n">
        <f aca="false">DM100+DN100+DO100</f>
        <v>0</v>
      </c>
      <c r="DM100" s="225" t="n">
        <v>0</v>
      </c>
      <c r="DN100" s="225" t="n">
        <v>0</v>
      </c>
      <c r="DO100" s="225" t="n">
        <v>0</v>
      </c>
      <c r="DP100" s="224" t="n">
        <f aca="false">DQ100+DR100+DS100</f>
        <v>0</v>
      </c>
      <c r="DQ100" s="225" t="n">
        <v>0</v>
      </c>
      <c r="DR100" s="225" t="n">
        <v>0</v>
      </c>
      <c r="DS100" s="225" t="n">
        <v>0</v>
      </c>
      <c r="DT100" s="224" t="n">
        <f aca="false">$AW100-$AX100-BC100</f>
        <v>0</v>
      </c>
      <c r="DU100" s="224" t="n">
        <f aca="false">BC100-AY100</f>
        <v>0</v>
      </c>
      <c r="DV100" s="225"/>
      <c r="DW100" s="225"/>
      <c r="DX100" s="226"/>
      <c r="DY100" s="225"/>
      <c r="DZ100" s="226"/>
      <c r="EA100" s="227"/>
      <c r="EB100" s="213" t="n">
        <v>0</v>
      </c>
      <c r="EC100" s="190" t="str">
        <f aca="false">AN100 &amp; EB100</f>
        <v>Амортизационные отчисления0</v>
      </c>
      <c r="ED100" s="190" t="str">
        <f aca="false">AN100&amp;AO100</f>
        <v>Амортизационные отчислениянет</v>
      </c>
      <c r="EE100" s="191"/>
      <c r="EF100" s="191"/>
      <c r="EG100" s="220"/>
      <c r="EH100" s="220"/>
      <c r="EI100" s="220"/>
      <c r="EJ100" s="220"/>
      <c r="EV100" s="191"/>
    </row>
    <row r="101" customFormat="false" ht="11.25" hidden="false" customHeight="true" outlineLevel="0" collapsed="false">
      <c r="C101" s="204"/>
      <c r="D101" s="205" t="n">
        <v>15</v>
      </c>
      <c r="E101" s="206" t="s">
        <v>259</v>
      </c>
      <c r="F101" s="206" t="s">
        <v>260</v>
      </c>
      <c r="G101" s="206" t="s">
        <v>261</v>
      </c>
      <c r="H101" s="206" t="s">
        <v>299</v>
      </c>
      <c r="I101" s="206" t="s">
        <v>263</v>
      </c>
      <c r="J101" s="206" t="s">
        <v>263</v>
      </c>
      <c r="K101" s="205" t="s">
        <v>264</v>
      </c>
      <c r="L101" s="206"/>
      <c r="M101" s="206"/>
      <c r="N101" s="205" t="n">
        <v>5</v>
      </c>
      <c r="O101" s="205" t="n">
        <v>2022</v>
      </c>
      <c r="P101" s="207" t="s">
        <v>178</v>
      </c>
      <c r="Q101" s="207" t="s">
        <v>276</v>
      </c>
      <c r="R101" s="208" t="n">
        <v>0</v>
      </c>
      <c r="S101" s="209" t="n">
        <v>0</v>
      </c>
      <c r="T101" s="210"/>
      <c r="U101" s="211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  <c r="CM101" s="212"/>
      <c r="CN101" s="212"/>
      <c r="CO101" s="212"/>
      <c r="CP101" s="212"/>
      <c r="CQ101" s="212"/>
      <c r="CR101" s="212"/>
      <c r="CS101" s="212"/>
      <c r="CT101" s="212"/>
      <c r="CU101" s="212"/>
      <c r="CV101" s="212"/>
      <c r="CW101" s="212"/>
      <c r="CX101" s="212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2"/>
      <c r="DX101" s="212"/>
      <c r="DY101" s="212"/>
      <c r="DZ101" s="212"/>
      <c r="EA101" s="212"/>
      <c r="EB101" s="213"/>
      <c r="EC101" s="191"/>
      <c r="ED101" s="191"/>
      <c r="EE101" s="191"/>
      <c r="EF101" s="191"/>
      <c r="EG101" s="191"/>
      <c r="EH101" s="191"/>
      <c r="EI101" s="191"/>
    </row>
    <row r="102" customFormat="false" ht="11.25" hidden="false" customHeight="true" outlineLevel="0" collapsed="false">
      <c r="C102" s="204"/>
      <c r="D102" s="205"/>
      <c r="E102" s="206"/>
      <c r="F102" s="206"/>
      <c r="G102" s="206"/>
      <c r="H102" s="206"/>
      <c r="I102" s="206"/>
      <c r="J102" s="206"/>
      <c r="K102" s="205"/>
      <c r="L102" s="214"/>
      <c r="M102" s="214"/>
      <c r="N102" s="205"/>
      <c r="O102" s="205"/>
      <c r="P102" s="207"/>
      <c r="Q102" s="207"/>
      <c r="R102" s="208"/>
      <c r="S102" s="209"/>
      <c r="T102" s="210"/>
      <c r="U102" s="215"/>
      <c r="V102" s="216" t="n">
        <v>1</v>
      </c>
      <c r="W102" s="183" t="s">
        <v>266</v>
      </c>
      <c r="X102" s="183" t="s">
        <v>267</v>
      </c>
      <c r="Y102" s="183" t="s">
        <v>268</v>
      </c>
      <c r="Z102" s="183" t="s">
        <v>269</v>
      </c>
      <c r="AA102" s="183" t="s">
        <v>269</v>
      </c>
      <c r="AB102" s="183" t="s">
        <v>264</v>
      </c>
      <c r="AC102" s="183" t="s">
        <v>270</v>
      </c>
      <c r="AD102" s="183" t="s">
        <v>271</v>
      </c>
      <c r="AE102" s="183" t="s">
        <v>272</v>
      </c>
      <c r="AF102" s="183" t="s">
        <v>273</v>
      </c>
      <c r="AG102" s="183" t="s">
        <v>263</v>
      </c>
      <c r="AH102" s="183" t="s">
        <v>263</v>
      </c>
      <c r="AI102" s="183" t="s">
        <v>264</v>
      </c>
      <c r="AJ102" s="183" t="s">
        <v>270</v>
      </c>
      <c r="AK102" s="183" t="s">
        <v>271</v>
      </c>
      <c r="AL102" s="217"/>
      <c r="AM102" s="218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  <c r="DD102" s="143"/>
      <c r="DE102" s="143"/>
      <c r="DF102" s="143"/>
      <c r="DG102" s="143"/>
      <c r="DH102" s="143"/>
      <c r="DI102" s="143"/>
      <c r="DJ102" s="143"/>
      <c r="DK102" s="143"/>
      <c r="DL102" s="143"/>
      <c r="DM102" s="143"/>
      <c r="DN102" s="143"/>
      <c r="DO102" s="143"/>
      <c r="DP102" s="143"/>
      <c r="DQ102" s="143"/>
      <c r="DR102" s="143"/>
      <c r="DS102" s="143"/>
      <c r="DT102" s="143"/>
      <c r="DU102" s="143"/>
      <c r="DV102" s="143"/>
      <c r="DW102" s="143"/>
      <c r="DX102" s="143"/>
      <c r="DY102" s="143"/>
      <c r="DZ102" s="143"/>
      <c r="EA102" s="143"/>
      <c r="EB102" s="213"/>
      <c r="EC102" s="220"/>
      <c r="ED102" s="220"/>
      <c r="EE102" s="220"/>
      <c r="EF102" s="191"/>
      <c r="EG102" s="220"/>
      <c r="EH102" s="220"/>
      <c r="EI102" s="220"/>
      <c r="EJ102" s="220"/>
      <c r="EK102" s="220"/>
    </row>
    <row r="103" customFormat="false" ht="15" hidden="false" customHeight="true" outlineLevel="0" collapsed="false">
      <c r="C103" s="204"/>
      <c r="D103" s="205"/>
      <c r="E103" s="206"/>
      <c r="F103" s="206"/>
      <c r="G103" s="206"/>
      <c r="H103" s="206"/>
      <c r="I103" s="206"/>
      <c r="J103" s="206"/>
      <c r="K103" s="205"/>
      <c r="L103" s="214"/>
      <c r="M103" s="214"/>
      <c r="N103" s="205"/>
      <c r="O103" s="205"/>
      <c r="P103" s="207"/>
      <c r="Q103" s="207"/>
      <c r="R103" s="208"/>
      <c r="S103" s="209"/>
      <c r="T103" s="210"/>
      <c r="U103" s="215"/>
      <c r="V103" s="216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221"/>
      <c r="AM103" s="183" t="s">
        <v>274</v>
      </c>
      <c r="AN103" s="222" t="s">
        <v>223</v>
      </c>
      <c r="AO103" s="223" t="s">
        <v>56</v>
      </c>
      <c r="AP103" s="223"/>
      <c r="AQ103" s="223"/>
      <c r="AR103" s="223"/>
      <c r="AS103" s="223"/>
      <c r="AT103" s="223"/>
      <c r="AU103" s="223"/>
      <c r="AV103" s="223"/>
      <c r="AW103" s="224" t="n">
        <v>0</v>
      </c>
      <c r="AX103" s="224" t="n">
        <v>0</v>
      </c>
      <c r="AY103" s="224" t="n">
        <v>0</v>
      </c>
      <c r="AZ103" s="224" t="n">
        <f aca="false">BE103</f>
        <v>0</v>
      </c>
      <c r="BA103" s="224" t="n">
        <f aca="false">BV103</f>
        <v>0</v>
      </c>
      <c r="BB103" s="224" t="n">
        <f aca="false">CM103</f>
        <v>0</v>
      </c>
      <c r="BC103" s="224" t="n">
        <f aca="false">DD103</f>
        <v>0</v>
      </c>
      <c r="BD103" s="224" t="n">
        <f aca="false">AW103-AX103-BC103</f>
        <v>0</v>
      </c>
      <c r="BE103" s="224" t="n">
        <f aca="false">BQ103</f>
        <v>0</v>
      </c>
      <c r="BF103" s="224" t="n">
        <f aca="false">BR103</f>
        <v>0</v>
      </c>
      <c r="BG103" s="224" t="n">
        <f aca="false">BS103</f>
        <v>0</v>
      </c>
      <c r="BH103" s="224" t="n">
        <f aca="false">BT103</f>
        <v>0</v>
      </c>
      <c r="BI103" s="224" t="n">
        <f aca="false">BJ103+BK103+BL103</f>
        <v>0</v>
      </c>
      <c r="BJ103" s="225" t="n">
        <v>0</v>
      </c>
      <c r="BK103" s="225" t="n">
        <v>0</v>
      </c>
      <c r="BL103" s="225" t="n">
        <v>0</v>
      </c>
      <c r="BM103" s="224" t="n">
        <f aca="false">BN103+BO103+BP103</f>
        <v>0</v>
      </c>
      <c r="BN103" s="225" t="n">
        <v>0</v>
      </c>
      <c r="BO103" s="225" t="n">
        <v>0</v>
      </c>
      <c r="BP103" s="225" t="n">
        <v>0</v>
      </c>
      <c r="BQ103" s="224" t="n">
        <f aca="false">BR103+BS103+BT103</f>
        <v>0</v>
      </c>
      <c r="BR103" s="225" t="n">
        <v>0</v>
      </c>
      <c r="BS103" s="225" t="n">
        <v>0</v>
      </c>
      <c r="BT103" s="225" t="n">
        <v>0</v>
      </c>
      <c r="BU103" s="224" t="n">
        <f aca="false">$AW103-$AX103-AZ103</f>
        <v>0</v>
      </c>
      <c r="BV103" s="224" t="n">
        <f aca="false">CH103</f>
        <v>0</v>
      </c>
      <c r="BW103" s="224" t="n">
        <f aca="false">CI103</f>
        <v>0</v>
      </c>
      <c r="BX103" s="224" t="n">
        <f aca="false">CJ103</f>
        <v>0</v>
      </c>
      <c r="BY103" s="224" t="n">
        <f aca="false">CK103</f>
        <v>0</v>
      </c>
      <c r="BZ103" s="224" t="n">
        <f aca="false">CA103+CB103+CC103</f>
        <v>0</v>
      </c>
      <c r="CA103" s="225" t="n">
        <v>0</v>
      </c>
      <c r="CB103" s="225" t="n">
        <v>0</v>
      </c>
      <c r="CC103" s="225" t="n">
        <v>0</v>
      </c>
      <c r="CD103" s="224" t="n">
        <f aca="false">CE103+CF103+CG103</f>
        <v>0</v>
      </c>
      <c r="CE103" s="225" t="n">
        <v>0</v>
      </c>
      <c r="CF103" s="225" t="n">
        <v>0</v>
      </c>
      <c r="CG103" s="225" t="n">
        <v>0</v>
      </c>
      <c r="CH103" s="224" t="n">
        <f aca="false">CI103+CJ103+CK103</f>
        <v>0</v>
      </c>
      <c r="CI103" s="225" t="n">
        <v>0</v>
      </c>
      <c r="CJ103" s="225" t="n">
        <v>0</v>
      </c>
      <c r="CK103" s="225" t="n">
        <v>0</v>
      </c>
      <c r="CL103" s="224" t="n">
        <f aca="false">$AW103-$AX103-BA103</f>
        <v>0</v>
      </c>
      <c r="CM103" s="224" t="n">
        <f aca="false">CY103</f>
        <v>0</v>
      </c>
      <c r="CN103" s="224" t="n">
        <f aca="false">CZ103</f>
        <v>0</v>
      </c>
      <c r="CO103" s="224" t="n">
        <f aca="false">DA103</f>
        <v>0</v>
      </c>
      <c r="CP103" s="224" t="n">
        <f aca="false">DB103</f>
        <v>0</v>
      </c>
      <c r="CQ103" s="224" t="n">
        <f aca="false">CR103+CS103+CT103</f>
        <v>0</v>
      </c>
      <c r="CR103" s="225" t="n">
        <v>0</v>
      </c>
      <c r="CS103" s="225" t="n">
        <v>0</v>
      </c>
      <c r="CT103" s="225" t="n">
        <v>0</v>
      </c>
      <c r="CU103" s="224" t="n">
        <f aca="false">CV103+CW103+CX103</f>
        <v>0</v>
      </c>
      <c r="CV103" s="225" t="n">
        <v>0</v>
      </c>
      <c r="CW103" s="225" t="n">
        <v>0</v>
      </c>
      <c r="CX103" s="225" t="n">
        <v>0</v>
      </c>
      <c r="CY103" s="224" t="n">
        <f aca="false">CZ103+DA103+DB103</f>
        <v>0</v>
      </c>
      <c r="CZ103" s="225" t="n">
        <v>0</v>
      </c>
      <c r="DA103" s="225" t="n">
        <v>0</v>
      </c>
      <c r="DB103" s="225" t="n">
        <v>0</v>
      </c>
      <c r="DC103" s="224" t="n">
        <f aca="false">$AW103-$AX103-BB103</f>
        <v>0</v>
      </c>
      <c r="DD103" s="224" t="n">
        <f aca="false">DP103</f>
        <v>0</v>
      </c>
      <c r="DE103" s="224" t="n">
        <f aca="false">DQ103</f>
        <v>0</v>
      </c>
      <c r="DF103" s="224" t="n">
        <f aca="false">DR103</f>
        <v>0</v>
      </c>
      <c r="DG103" s="224" t="n">
        <f aca="false">DS103</f>
        <v>0</v>
      </c>
      <c r="DH103" s="224" t="n">
        <f aca="false">DI103+DJ103+DK103</f>
        <v>0</v>
      </c>
      <c r="DI103" s="225" t="n">
        <v>0</v>
      </c>
      <c r="DJ103" s="225" t="n">
        <v>0</v>
      </c>
      <c r="DK103" s="225" t="n">
        <v>0</v>
      </c>
      <c r="DL103" s="224" t="n">
        <f aca="false">DM103+DN103+DO103</f>
        <v>0</v>
      </c>
      <c r="DM103" s="225" t="n">
        <v>0</v>
      </c>
      <c r="DN103" s="225" t="n">
        <v>0</v>
      </c>
      <c r="DO103" s="225" t="n">
        <v>0</v>
      </c>
      <c r="DP103" s="224" t="n">
        <f aca="false">DQ103+DR103+DS103</f>
        <v>0</v>
      </c>
      <c r="DQ103" s="225" t="n">
        <v>0</v>
      </c>
      <c r="DR103" s="225" t="n">
        <v>0</v>
      </c>
      <c r="DS103" s="225" t="n">
        <v>0</v>
      </c>
      <c r="DT103" s="224" t="n">
        <f aca="false">$AW103-$AX103-BC103</f>
        <v>0</v>
      </c>
      <c r="DU103" s="224" t="n">
        <f aca="false">BC103-AY103</f>
        <v>0</v>
      </c>
      <c r="DV103" s="225"/>
      <c r="DW103" s="225"/>
      <c r="DX103" s="226"/>
      <c r="DY103" s="225"/>
      <c r="DZ103" s="226"/>
      <c r="EA103" s="227"/>
      <c r="EB103" s="213" t="n">
        <v>0</v>
      </c>
      <c r="EC103" s="190" t="str">
        <f aca="false">AN103 &amp; EB103</f>
        <v>Амортизационные отчисления0</v>
      </c>
      <c r="ED103" s="190" t="str">
        <f aca="false">AN103&amp;AO103</f>
        <v>Амортизационные отчислениянет</v>
      </c>
      <c r="EE103" s="191"/>
      <c r="EF103" s="191"/>
      <c r="EG103" s="220"/>
      <c r="EH103" s="220"/>
      <c r="EI103" s="220"/>
      <c r="EJ103" s="220"/>
      <c r="EV103" s="191"/>
    </row>
    <row r="104" customFormat="false" ht="15" hidden="false" customHeight="true" outlineLevel="0" collapsed="false">
      <c r="C104" s="204"/>
      <c r="D104" s="205" t="n">
        <v>16</v>
      </c>
      <c r="E104" s="206" t="s">
        <v>259</v>
      </c>
      <c r="F104" s="206" t="s">
        <v>260</v>
      </c>
      <c r="G104" s="206" t="s">
        <v>261</v>
      </c>
      <c r="H104" s="206" t="s">
        <v>300</v>
      </c>
      <c r="I104" s="206" t="s">
        <v>263</v>
      </c>
      <c r="J104" s="206" t="s">
        <v>263</v>
      </c>
      <c r="K104" s="205" t="s">
        <v>264</v>
      </c>
      <c r="L104" s="206"/>
      <c r="M104" s="206"/>
      <c r="N104" s="205" t="n">
        <v>5</v>
      </c>
      <c r="O104" s="205" t="n">
        <v>2023</v>
      </c>
      <c r="P104" s="207" t="s">
        <v>178</v>
      </c>
      <c r="Q104" s="207" t="s">
        <v>276</v>
      </c>
      <c r="R104" s="208" t="n">
        <v>0</v>
      </c>
      <c r="S104" s="209" t="n">
        <v>0.9</v>
      </c>
      <c r="T104" s="210"/>
      <c r="U104" s="211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2"/>
      <c r="CG104" s="212"/>
      <c r="CH104" s="212"/>
      <c r="CI104" s="212"/>
      <c r="CJ104" s="212"/>
      <c r="CK104" s="212"/>
      <c r="CL104" s="212"/>
      <c r="CM104" s="212"/>
      <c r="CN104" s="212"/>
      <c r="CO104" s="212"/>
      <c r="CP104" s="212"/>
      <c r="CQ104" s="212"/>
      <c r="CR104" s="212"/>
      <c r="CS104" s="212"/>
      <c r="CT104" s="212"/>
      <c r="CU104" s="212"/>
      <c r="CV104" s="212"/>
      <c r="CW104" s="212"/>
      <c r="CX104" s="212"/>
      <c r="CY104" s="212"/>
      <c r="CZ104" s="212"/>
      <c r="DA104" s="212"/>
      <c r="DB104" s="212"/>
      <c r="DC104" s="212"/>
      <c r="DD104" s="212"/>
      <c r="DE104" s="212"/>
      <c r="DF104" s="212"/>
      <c r="DG104" s="212"/>
      <c r="DH104" s="212"/>
      <c r="DI104" s="212"/>
      <c r="DJ104" s="212"/>
      <c r="DK104" s="212"/>
      <c r="DL104" s="212"/>
      <c r="DM104" s="212"/>
      <c r="DN104" s="212"/>
      <c r="DO104" s="212"/>
      <c r="DP104" s="212"/>
      <c r="DQ104" s="212"/>
      <c r="DR104" s="212"/>
      <c r="DS104" s="212"/>
      <c r="DT104" s="212"/>
      <c r="DU104" s="212"/>
      <c r="DV104" s="212"/>
      <c r="DW104" s="212"/>
      <c r="DX104" s="212"/>
      <c r="DY104" s="212"/>
      <c r="DZ104" s="212"/>
      <c r="EA104" s="212"/>
      <c r="EB104" s="213"/>
      <c r="EC104" s="191"/>
      <c r="ED104" s="191"/>
      <c r="EE104" s="191"/>
      <c r="EF104" s="191"/>
      <c r="EG104" s="191"/>
      <c r="EH104" s="191"/>
      <c r="EI104" s="191"/>
    </row>
    <row r="105" customFormat="false" ht="11.25" hidden="false" customHeight="true" outlineLevel="0" collapsed="false">
      <c r="C105" s="204"/>
      <c r="D105" s="205"/>
      <c r="E105" s="206"/>
      <c r="F105" s="206"/>
      <c r="G105" s="206"/>
      <c r="H105" s="206"/>
      <c r="I105" s="206"/>
      <c r="J105" s="206"/>
      <c r="K105" s="205"/>
      <c r="L105" s="214"/>
      <c r="M105" s="214"/>
      <c r="N105" s="205"/>
      <c r="O105" s="205"/>
      <c r="P105" s="207"/>
      <c r="Q105" s="207"/>
      <c r="R105" s="208"/>
      <c r="S105" s="209"/>
      <c r="T105" s="210"/>
      <c r="U105" s="215"/>
      <c r="V105" s="216" t="n">
        <v>1</v>
      </c>
      <c r="W105" s="183" t="s">
        <v>266</v>
      </c>
      <c r="X105" s="183" t="s">
        <v>267</v>
      </c>
      <c r="Y105" s="183" t="s">
        <v>268</v>
      </c>
      <c r="Z105" s="183" t="s">
        <v>269</v>
      </c>
      <c r="AA105" s="183" t="s">
        <v>269</v>
      </c>
      <c r="AB105" s="183" t="s">
        <v>264</v>
      </c>
      <c r="AC105" s="183" t="s">
        <v>270</v>
      </c>
      <c r="AD105" s="183" t="s">
        <v>271</v>
      </c>
      <c r="AE105" s="183" t="s">
        <v>272</v>
      </c>
      <c r="AF105" s="183" t="s">
        <v>273</v>
      </c>
      <c r="AG105" s="183" t="s">
        <v>263</v>
      </c>
      <c r="AH105" s="183" t="s">
        <v>263</v>
      </c>
      <c r="AI105" s="183" t="s">
        <v>264</v>
      </c>
      <c r="AJ105" s="183" t="s">
        <v>270</v>
      </c>
      <c r="AK105" s="183" t="s">
        <v>271</v>
      </c>
      <c r="AL105" s="217"/>
      <c r="AM105" s="218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  <c r="DD105" s="143"/>
      <c r="DE105" s="143"/>
      <c r="DF105" s="143"/>
      <c r="DG105" s="143"/>
      <c r="DH105" s="143"/>
      <c r="DI105" s="143"/>
      <c r="DJ105" s="143"/>
      <c r="DK105" s="143"/>
      <c r="DL105" s="143"/>
      <c r="DM105" s="143"/>
      <c r="DN105" s="143"/>
      <c r="DO105" s="143"/>
      <c r="DP105" s="143"/>
      <c r="DQ105" s="143"/>
      <c r="DR105" s="143"/>
      <c r="DS105" s="143"/>
      <c r="DT105" s="143"/>
      <c r="DU105" s="143"/>
      <c r="DV105" s="143"/>
      <c r="DW105" s="143"/>
      <c r="DX105" s="143"/>
      <c r="DY105" s="143"/>
      <c r="DZ105" s="143"/>
      <c r="EA105" s="143"/>
      <c r="EB105" s="213"/>
      <c r="EC105" s="220"/>
      <c r="ED105" s="220"/>
      <c r="EE105" s="220"/>
      <c r="EF105" s="191"/>
      <c r="EG105" s="220"/>
      <c r="EH105" s="220"/>
      <c r="EI105" s="220"/>
      <c r="EJ105" s="220"/>
      <c r="EK105" s="220"/>
    </row>
    <row r="106" customFormat="false" ht="15" hidden="false" customHeight="true" outlineLevel="0" collapsed="false">
      <c r="C106" s="204"/>
      <c r="D106" s="205"/>
      <c r="E106" s="206"/>
      <c r="F106" s="206"/>
      <c r="G106" s="206"/>
      <c r="H106" s="206"/>
      <c r="I106" s="206"/>
      <c r="J106" s="206"/>
      <c r="K106" s="205"/>
      <c r="L106" s="214"/>
      <c r="M106" s="214"/>
      <c r="N106" s="205"/>
      <c r="O106" s="205"/>
      <c r="P106" s="207"/>
      <c r="Q106" s="207"/>
      <c r="R106" s="208"/>
      <c r="S106" s="209"/>
      <c r="T106" s="210"/>
      <c r="U106" s="215"/>
      <c r="V106" s="216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221"/>
      <c r="AM106" s="183" t="s">
        <v>274</v>
      </c>
      <c r="AN106" s="222" t="s">
        <v>223</v>
      </c>
      <c r="AO106" s="223" t="s">
        <v>56</v>
      </c>
      <c r="AP106" s="223"/>
      <c r="AQ106" s="223"/>
      <c r="AR106" s="223"/>
      <c r="AS106" s="223"/>
      <c r="AT106" s="223"/>
      <c r="AU106" s="223"/>
      <c r="AV106" s="223"/>
      <c r="AW106" s="224" t="n">
        <v>736.04</v>
      </c>
      <c r="AX106" s="224" t="n">
        <v>0</v>
      </c>
      <c r="AY106" s="224" t="n">
        <v>0</v>
      </c>
      <c r="AZ106" s="224" t="n">
        <f aca="false">BE106</f>
        <v>0</v>
      </c>
      <c r="BA106" s="224" t="n">
        <f aca="false">BV106</f>
        <v>0</v>
      </c>
      <c r="BB106" s="224" t="n">
        <f aca="false">CM106</f>
        <v>0</v>
      </c>
      <c r="BC106" s="224" t="n">
        <f aca="false">DD106</f>
        <v>17.0064</v>
      </c>
      <c r="BD106" s="224" t="n">
        <f aca="false">AW106-AX106-BC106</f>
        <v>719.0336</v>
      </c>
      <c r="BE106" s="224" t="n">
        <f aca="false">BQ106</f>
        <v>0</v>
      </c>
      <c r="BF106" s="224" t="n">
        <f aca="false">BR106</f>
        <v>0</v>
      </c>
      <c r="BG106" s="224" t="n">
        <f aca="false">BS106</f>
        <v>0</v>
      </c>
      <c r="BH106" s="224" t="n">
        <f aca="false">BT106</f>
        <v>0</v>
      </c>
      <c r="BI106" s="224" t="n">
        <f aca="false">BJ106+BK106+BL106</f>
        <v>0</v>
      </c>
      <c r="BJ106" s="225" t="n">
        <v>0</v>
      </c>
      <c r="BK106" s="225" t="n">
        <v>0</v>
      </c>
      <c r="BL106" s="225" t="n">
        <v>0</v>
      </c>
      <c r="BM106" s="224" t="n">
        <f aca="false">BN106+BO106+BP106</f>
        <v>0</v>
      </c>
      <c r="BN106" s="225" t="n">
        <v>0</v>
      </c>
      <c r="BO106" s="225" t="n">
        <v>0</v>
      </c>
      <c r="BP106" s="225" t="n">
        <v>0</v>
      </c>
      <c r="BQ106" s="224" t="n">
        <f aca="false">BR106+BS106+BT106</f>
        <v>0</v>
      </c>
      <c r="BR106" s="225" t="n">
        <v>0</v>
      </c>
      <c r="BS106" s="225" t="n">
        <v>0</v>
      </c>
      <c r="BT106" s="225" t="n">
        <v>0</v>
      </c>
      <c r="BU106" s="224" t="n">
        <f aca="false">$AW106-$AX106-AZ106</f>
        <v>736.04</v>
      </c>
      <c r="BV106" s="224" t="n">
        <f aca="false">CH106</f>
        <v>0</v>
      </c>
      <c r="BW106" s="224" t="n">
        <f aca="false">CI106</f>
        <v>0</v>
      </c>
      <c r="BX106" s="224" t="n">
        <f aca="false">CJ106</f>
        <v>0</v>
      </c>
      <c r="BY106" s="224" t="n">
        <f aca="false">CK106</f>
        <v>0</v>
      </c>
      <c r="BZ106" s="224" t="n">
        <f aca="false">CA106+CB106+CC106</f>
        <v>0</v>
      </c>
      <c r="CA106" s="225" t="n">
        <v>0</v>
      </c>
      <c r="CB106" s="225" t="n">
        <v>0</v>
      </c>
      <c r="CC106" s="225" t="n">
        <v>0</v>
      </c>
      <c r="CD106" s="224" t="n">
        <f aca="false">CE106+CF106+CG106</f>
        <v>0</v>
      </c>
      <c r="CE106" s="225" t="n">
        <v>0</v>
      </c>
      <c r="CF106" s="225" t="n">
        <v>0</v>
      </c>
      <c r="CG106" s="225" t="n">
        <v>0</v>
      </c>
      <c r="CH106" s="224" t="n">
        <f aca="false">CI106+CJ106+CK106</f>
        <v>0</v>
      </c>
      <c r="CI106" s="225" t="n">
        <v>0</v>
      </c>
      <c r="CJ106" s="225" t="n">
        <v>0</v>
      </c>
      <c r="CK106" s="225" t="n">
        <v>0</v>
      </c>
      <c r="CL106" s="224" t="n">
        <f aca="false">$AW106-$AX106-BA106</f>
        <v>736.04</v>
      </c>
      <c r="CM106" s="224" t="n">
        <f aca="false">CY106</f>
        <v>0</v>
      </c>
      <c r="CN106" s="224" t="n">
        <f aca="false">CZ106</f>
        <v>0</v>
      </c>
      <c r="CO106" s="224" t="n">
        <f aca="false">DA106</f>
        <v>0</v>
      </c>
      <c r="CP106" s="224" t="n">
        <f aca="false">DB106</f>
        <v>0</v>
      </c>
      <c r="CQ106" s="224" t="n">
        <f aca="false">CR106+CS106+CT106</f>
        <v>0</v>
      </c>
      <c r="CR106" s="225" t="n">
        <v>0</v>
      </c>
      <c r="CS106" s="225" t="n">
        <v>0</v>
      </c>
      <c r="CT106" s="225" t="n">
        <v>0</v>
      </c>
      <c r="CU106" s="224" t="n">
        <f aca="false">CV106+CW106+CX106</f>
        <v>0</v>
      </c>
      <c r="CV106" s="225" t="n">
        <v>0</v>
      </c>
      <c r="CW106" s="225" t="n">
        <v>0</v>
      </c>
      <c r="CX106" s="225" t="n">
        <v>0</v>
      </c>
      <c r="CY106" s="224" t="n">
        <f aca="false">CZ106+DA106+DB106</f>
        <v>0</v>
      </c>
      <c r="CZ106" s="225" t="n">
        <v>0</v>
      </c>
      <c r="DA106" s="225" t="n">
        <v>0</v>
      </c>
      <c r="DB106" s="225" t="n">
        <v>0</v>
      </c>
      <c r="DC106" s="224" t="n">
        <f aca="false">$AW106-$AX106-BB106</f>
        <v>736.04</v>
      </c>
      <c r="DD106" s="224" t="n">
        <f aca="false">DP106</f>
        <v>17.0064</v>
      </c>
      <c r="DE106" s="224" t="n">
        <f aca="false">DQ106</f>
        <v>0</v>
      </c>
      <c r="DF106" s="224" t="n">
        <f aca="false">DR106</f>
        <v>0</v>
      </c>
      <c r="DG106" s="224" t="n">
        <f aca="false">DS106</f>
        <v>17.0064</v>
      </c>
      <c r="DH106" s="224" t="n">
        <f aca="false">DI106+DJ106+DK106</f>
        <v>0</v>
      </c>
      <c r="DI106" s="225" t="n">
        <v>0</v>
      </c>
      <c r="DJ106" s="225" t="n">
        <v>0</v>
      </c>
      <c r="DK106" s="225" t="n">
        <v>0</v>
      </c>
      <c r="DL106" s="224" t="n">
        <f aca="false">DM106+DN106+DO106</f>
        <v>0</v>
      </c>
      <c r="DM106" s="225" t="n">
        <v>0</v>
      </c>
      <c r="DN106" s="225" t="n">
        <v>0</v>
      </c>
      <c r="DO106" s="225" t="n">
        <v>0</v>
      </c>
      <c r="DP106" s="224" t="n">
        <f aca="false">DQ106+DR106+DS106</f>
        <v>17.0064</v>
      </c>
      <c r="DQ106" s="225" t="n">
        <v>0</v>
      </c>
      <c r="DR106" s="225" t="n">
        <v>0</v>
      </c>
      <c r="DS106" s="225" t="n">
        <v>17.0064</v>
      </c>
      <c r="DT106" s="224" t="n">
        <f aca="false">$AW106-$AX106-BC106</f>
        <v>719.0336</v>
      </c>
      <c r="DU106" s="224" t="n">
        <f aca="false">BC106-AY106</f>
        <v>17.0064</v>
      </c>
      <c r="DV106" s="225"/>
      <c r="DW106" s="225"/>
      <c r="DX106" s="226" t="s">
        <v>286</v>
      </c>
      <c r="DY106" s="225" t="n">
        <f aca="false">DU106</f>
        <v>17.0064</v>
      </c>
      <c r="DZ106" s="226" t="s">
        <v>286</v>
      </c>
      <c r="EA106" s="228" t="s">
        <v>279</v>
      </c>
      <c r="EB106" s="213" t="n">
        <v>0</v>
      </c>
      <c r="EC106" s="190" t="str">
        <f aca="false">AN106 &amp; EB106</f>
        <v>Амортизационные отчисления0</v>
      </c>
      <c r="ED106" s="190" t="str">
        <f aca="false">AN106&amp;AO106</f>
        <v>Амортизационные отчислениянет</v>
      </c>
      <c r="EE106" s="191"/>
      <c r="EF106" s="191"/>
      <c r="EG106" s="220"/>
      <c r="EH106" s="220"/>
      <c r="EI106" s="220"/>
      <c r="EJ106" s="220"/>
      <c r="EV106" s="191"/>
    </row>
    <row r="107" customFormat="false" ht="15" hidden="false" customHeight="true" outlineLevel="0" collapsed="false">
      <c r="C107" s="204"/>
      <c r="D107" s="205"/>
      <c r="E107" s="206"/>
      <c r="F107" s="206"/>
      <c r="G107" s="206"/>
      <c r="H107" s="206"/>
      <c r="I107" s="206"/>
      <c r="J107" s="206"/>
      <c r="K107" s="205"/>
      <c r="L107" s="214"/>
      <c r="M107" s="214"/>
      <c r="N107" s="205"/>
      <c r="O107" s="205"/>
      <c r="P107" s="207"/>
      <c r="Q107" s="207"/>
      <c r="R107" s="208"/>
      <c r="S107" s="209"/>
      <c r="T107" s="210"/>
      <c r="U107" s="215"/>
      <c r="V107" s="216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221"/>
      <c r="AM107" s="183" t="s">
        <v>228</v>
      </c>
      <c r="AN107" s="222" t="s">
        <v>221</v>
      </c>
      <c r="AO107" s="223" t="s">
        <v>56</v>
      </c>
      <c r="AP107" s="223"/>
      <c r="AQ107" s="223"/>
      <c r="AR107" s="223"/>
      <c r="AS107" s="223"/>
      <c r="AT107" s="223"/>
      <c r="AU107" s="223"/>
      <c r="AV107" s="223"/>
      <c r="AW107" s="224" t="n">
        <v>1066.45</v>
      </c>
      <c r="AX107" s="224" t="n">
        <v>0</v>
      </c>
      <c r="AY107" s="224" t="n">
        <v>0</v>
      </c>
      <c r="AZ107" s="224" t="n">
        <f aca="false">BE107</f>
        <v>0</v>
      </c>
      <c r="BA107" s="224" t="n">
        <f aca="false">BV107</f>
        <v>0</v>
      </c>
      <c r="BB107" s="224" t="n">
        <f aca="false">CM107</f>
        <v>0</v>
      </c>
      <c r="BC107" s="224" t="n">
        <f aca="false">DD107</f>
        <v>0</v>
      </c>
      <c r="BD107" s="224" t="n">
        <f aca="false">AW107-AX107-BC107</f>
        <v>1066.45</v>
      </c>
      <c r="BE107" s="224" t="n">
        <f aca="false">BQ107</f>
        <v>0</v>
      </c>
      <c r="BF107" s="224" t="n">
        <f aca="false">BR107</f>
        <v>0</v>
      </c>
      <c r="BG107" s="224" t="n">
        <f aca="false">BS107</f>
        <v>0</v>
      </c>
      <c r="BH107" s="224" t="n">
        <f aca="false">BT107</f>
        <v>0</v>
      </c>
      <c r="BI107" s="224" t="n">
        <f aca="false">BJ107+BK107+BL107</f>
        <v>0</v>
      </c>
      <c r="BJ107" s="225" t="n">
        <v>0</v>
      </c>
      <c r="BK107" s="225" t="n">
        <v>0</v>
      </c>
      <c r="BL107" s="225" t="n">
        <v>0</v>
      </c>
      <c r="BM107" s="224" t="n">
        <f aca="false">BN107+BO107+BP107</f>
        <v>0</v>
      </c>
      <c r="BN107" s="225" t="n">
        <v>0</v>
      </c>
      <c r="BO107" s="225" t="n">
        <v>0</v>
      </c>
      <c r="BP107" s="225" t="n">
        <v>0</v>
      </c>
      <c r="BQ107" s="224" t="n">
        <f aca="false">BR107+BS107+BT107</f>
        <v>0</v>
      </c>
      <c r="BR107" s="225" t="n">
        <v>0</v>
      </c>
      <c r="BS107" s="225" t="n">
        <v>0</v>
      </c>
      <c r="BT107" s="225" t="n">
        <v>0</v>
      </c>
      <c r="BU107" s="224" t="n">
        <f aca="false">$AW107-$AX107-AZ107</f>
        <v>1066.45</v>
      </c>
      <c r="BV107" s="224" t="n">
        <f aca="false">CH107</f>
        <v>0</v>
      </c>
      <c r="BW107" s="224" t="n">
        <f aca="false">CI107</f>
        <v>0</v>
      </c>
      <c r="BX107" s="224" t="n">
        <f aca="false">CJ107</f>
        <v>0</v>
      </c>
      <c r="BY107" s="224" t="n">
        <f aca="false">CK107</f>
        <v>0</v>
      </c>
      <c r="BZ107" s="224" t="n">
        <f aca="false">CA107+CB107+CC107</f>
        <v>0</v>
      </c>
      <c r="CA107" s="225" t="n">
        <v>0</v>
      </c>
      <c r="CB107" s="225" t="n">
        <v>0</v>
      </c>
      <c r="CC107" s="225" t="n">
        <v>0</v>
      </c>
      <c r="CD107" s="224" t="n">
        <f aca="false">CE107+CF107+CG107</f>
        <v>0</v>
      </c>
      <c r="CE107" s="225" t="n">
        <v>0</v>
      </c>
      <c r="CF107" s="225" t="n">
        <v>0</v>
      </c>
      <c r="CG107" s="225" t="n">
        <v>0</v>
      </c>
      <c r="CH107" s="224" t="n">
        <f aca="false">CI107+CJ107+CK107</f>
        <v>0</v>
      </c>
      <c r="CI107" s="225" t="n">
        <v>0</v>
      </c>
      <c r="CJ107" s="225" t="n">
        <v>0</v>
      </c>
      <c r="CK107" s="225" t="n">
        <v>0</v>
      </c>
      <c r="CL107" s="224" t="n">
        <f aca="false">$AW107-$AX107-BA107</f>
        <v>1066.45</v>
      </c>
      <c r="CM107" s="224" t="n">
        <f aca="false">CY107</f>
        <v>0</v>
      </c>
      <c r="CN107" s="224" t="n">
        <f aca="false">CZ107</f>
        <v>0</v>
      </c>
      <c r="CO107" s="224" t="n">
        <f aca="false">DA107</f>
        <v>0</v>
      </c>
      <c r="CP107" s="224" t="n">
        <f aca="false">DB107</f>
        <v>0</v>
      </c>
      <c r="CQ107" s="224" t="n">
        <f aca="false">CR107+CS107+CT107</f>
        <v>0</v>
      </c>
      <c r="CR107" s="225" t="n">
        <v>0</v>
      </c>
      <c r="CS107" s="225" t="n">
        <v>0</v>
      </c>
      <c r="CT107" s="225" t="n">
        <v>0</v>
      </c>
      <c r="CU107" s="224" t="n">
        <f aca="false">CV107+CW107+CX107</f>
        <v>0</v>
      </c>
      <c r="CV107" s="225" t="n">
        <v>0</v>
      </c>
      <c r="CW107" s="225" t="n">
        <v>0</v>
      </c>
      <c r="CX107" s="225" t="n">
        <v>0</v>
      </c>
      <c r="CY107" s="224" t="n">
        <f aca="false">CZ107+DA107+DB107</f>
        <v>0</v>
      </c>
      <c r="CZ107" s="225" t="n">
        <v>0</v>
      </c>
      <c r="DA107" s="225" t="n">
        <v>0</v>
      </c>
      <c r="DB107" s="225" t="n">
        <v>0</v>
      </c>
      <c r="DC107" s="224" t="n">
        <f aca="false">$AW107-$AX107-BB107</f>
        <v>1066.45</v>
      </c>
      <c r="DD107" s="224" t="n">
        <f aca="false">DP107</f>
        <v>0</v>
      </c>
      <c r="DE107" s="224" t="n">
        <f aca="false">DQ107</f>
        <v>0</v>
      </c>
      <c r="DF107" s="224" t="n">
        <f aca="false">DR107</f>
        <v>0</v>
      </c>
      <c r="DG107" s="224" t="n">
        <f aca="false">DS107</f>
        <v>0</v>
      </c>
      <c r="DH107" s="224" t="n">
        <f aca="false">DI107+DJ107+DK107</f>
        <v>0</v>
      </c>
      <c r="DI107" s="225" t="n">
        <v>0</v>
      </c>
      <c r="DJ107" s="225" t="n">
        <v>0</v>
      </c>
      <c r="DK107" s="225" t="n">
        <v>0</v>
      </c>
      <c r="DL107" s="224" t="n">
        <f aca="false">DM107+DN107+DO107</f>
        <v>0</v>
      </c>
      <c r="DM107" s="225" t="n">
        <v>0</v>
      </c>
      <c r="DN107" s="225" t="n">
        <v>0</v>
      </c>
      <c r="DO107" s="225" t="n">
        <v>0</v>
      </c>
      <c r="DP107" s="224" t="n">
        <f aca="false">DQ107+DR107+DS107</f>
        <v>0</v>
      </c>
      <c r="DQ107" s="225" t="n">
        <v>0</v>
      </c>
      <c r="DR107" s="225" t="n">
        <v>0</v>
      </c>
      <c r="DS107" s="225" t="n">
        <v>0</v>
      </c>
      <c r="DT107" s="224" t="n">
        <f aca="false">$AW107-$AX107-BC107</f>
        <v>1066.45</v>
      </c>
      <c r="DU107" s="224" t="n">
        <f aca="false">BC107-AY107</f>
        <v>0</v>
      </c>
      <c r="DV107" s="225"/>
      <c r="DW107" s="225"/>
      <c r="DX107" s="226"/>
      <c r="DY107" s="225"/>
      <c r="DZ107" s="226"/>
      <c r="EA107" s="227"/>
      <c r="EB107" s="213" t="n">
        <v>0</v>
      </c>
      <c r="EC107" s="190" t="str">
        <f aca="false">AN107 &amp; EB107</f>
        <v>Прибыль направляемая на инвестиции0</v>
      </c>
      <c r="ED107" s="190" t="str">
        <f aca="false">AN107&amp;AO107</f>
        <v>Прибыль направляемая на инвестициинет</v>
      </c>
      <c r="EE107" s="191"/>
      <c r="EF107" s="191"/>
      <c r="EG107" s="220"/>
      <c r="EH107" s="220"/>
      <c r="EI107" s="220"/>
      <c r="EJ107" s="220"/>
      <c r="EV107" s="191"/>
    </row>
    <row r="108" customFormat="false" ht="11.25" hidden="false" customHeight="true" outlineLevel="0" collapsed="false">
      <c r="C108" s="204"/>
      <c r="D108" s="205" t="n">
        <v>17</v>
      </c>
      <c r="E108" s="206" t="s">
        <v>259</v>
      </c>
      <c r="F108" s="206" t="s">
        <v>260</v>
      </c>
      <c r="G108" s="206" t="s">
        <v>261</v>
      </c>
      <c r="H108" s="206" t="s">
        <v>301</v>
      </c>
      <c r="I108" s="206" t="s">
        <v>263</v>
      </c>
      <c r="J108" s="206" t="s">
        <v>263</v>
      </c>
      <c r="K108" s="205" t="s">
        <v>264</v>
      </c>
      <c r="L108" s="206"/>
      <c r="M108" s="206"/>
      <c r="N108" s="205" t="n">
        <v>5</v>
      </c>
      <c r="O108" s="205" t="n">
        <v>2023</v>
      </c>
      <c r="P108" s="207" t="s">
        <v>178</v>
      </c>
      <c r="Q108" s="207" t="s">
        <v>276</v>
      </c>
      <c r="R108" s="208" t="n">
        <v>0</v>
      </c>
      <c r="S108" s="209" t="n">
        <v>0.99</v>
      </c>
      <c r="T108" s="210"/>
      <c r="U108" s="211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  <c r="CM108" s="212"/>
      <c r="CN108" s="212"/>
      <c r="CO108" s="212"/>
      <c r="CP108" s="212"/>
      <c r="CQ108" s="212"/>
      <c r="CR108" s="212"/>
      <c r="CS108" s="212"/>
      <c r="CT108" s="212"/>
      <c r="CU108" s="212"/>
      <c r="CV108" s="212"/>
      <c r="CW108" s="212"/>
      <c r="CX108" s="212"/>
      <c r="CY108" s="212"/>
      <c r="CZ108" s="212"/>
      <c r="DA108" s="212"/>
      <c r="DB108" s="212"/>
      <c r="DC108" s="212"/>
      <c r="DD108" s="212"/>
      <c r="DE108" s="212"/>
      <c r="DF108" s="212"/>
      <c r="DG108" s="212"/>
      <c r="DH108" s="212"/>
      <c r="DI108" s="212"/>
      <c r="DJ108" s="212"/>
      <c r="DK108" s="212"/>
      <c r="DL108" s="212"/>
      <c r="DM108" s="212"/>
      <c r="DN108" s="212"/>
      <c r="DO108" s="212"/>
      <c r="DP108" s="212"/>
      <c r="DQ108" s="212"/>
      <c r="DR108" s="212"/>
      <c r="DS108" s="212"/>
      <c r="DT108" s="212"/>
      <c r="DU108" s="212"/>
      <c r="DV108" s="212"/>
      <c r="DW108" s="212"/>
      <c r="DX108" s="212"/>
      <c r="DY108" s="212"/>
      <c r="DZ108" s="212"/>
      <c r="EA108" s="212"/>
      <c r="EB108" s="213"/>
      <c r="EC108" s="191"/>
      <c r="ED108" s="191"/>
      <c r="EE108" s="191"/>
      <c r="EF108" s="191"/>
      <c r="EG108" s="191"/>
      <c r="EH108" s="191"/>
      <c r="EI108" s="191"/>
    </row>
    <row r="109" customFormat="false" ht="11.25" hidden="false" customHeight="true" outlineLevel="0" collapsed="false">
      <c r="C109" s="204"/>
      <c r="D109" s="205"/>
      <c r="E109" s="206"/>
      <c r="F109" s="206"/>
      <c r="G109" s="206"/>
      <c r="H109" s="206"/>
      <c r="I109" s="206"/>
      <c r="J109" s="206"/>
      <c r="K109" s="205"/>
      <c r="L109" s="214"/>
      <c r="M109" s="214"/>
      <c r="N109" s="205"/>
      <c r="O109" s="205"/>
      <c r="P109" s="207"/>
      <c r="Q109" s="207"/>
      <c r="R109" s="208"/>
      <c r="S109" s="209"/>
      <c r="T109" s="210"/>
      <c r="U109" s="215"/>
      <c r="V109" s="216" t="n">
        <v>1</v>
      </c>
      <c r="W109" s="183" t="s">
        <v>266</v>
      </c>
      <c r="X109" s="183" t="s">
        <v>267</v>
      </c>
      <c r="Y109" s="183" t="s">
        <v>268</v>
      </c>
      <c r="Z109" s="183" t="s">
        <v>269</v>
      </c>
      <c r="AA109" s="183" t="s">
        <v>269</v>
      </c>
      <c r="AB109" s="183" t="s">
        <v>264</v>
      </c>
      <c r="AC109" s="183" t="s">
        <v>270</v>
      </c>
      <c r="AD109" s="183" t="s">
        <v>271</v>
      </c>
      <c r="AE109" s="183" t="s">
        <v>272</v>
      </c>
      <c r="AF109" s="183" t="s">
        <v>273</v>
      </c>
      <c r="AG109" s="183" t="s">
        <v>263</v>
      </c>
      <c r="AH109" s="183" t="s">
        <v>263</v>
      </c>
      <c r="AI109" s="183" t="s">
        <v>264</v>
      </c>
      <c r="AJ109" s="183" t="s">
        <v>270</v>
      </c>
      <c r="AK109" s="183" t="s">
        <v>271</v>
      </c>
      <c r="AL109" s="217"/>
      <c r="AM109" s="218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  <c r="DD109" s="143"/>
      <c r="DE109" s="143"/>
      <c r="DF109" s="143"/>
      <c r="DG109" s="143"/>
      <c r="DH109" s="143"/>
      <c r="DI109" s="143"/>
      <c r="DJ109" s="143"/>
      <c r="DK109" s="143"/>
      <c r="DL109" s="143"/>
      <c r="DM109" s="143"/>
      <c r="DN109" s="143"/>
      <c r="DO109" s="143"/>
      <c r="DP109" s="143"/>
      <c r="DQ109" s="143"/>
      <c r="DR109" s="143"/>
      <c r="DS109" s="143"/>
      <c r="DT109" s="143"/>
      <c r="DU109" s="143"/>
      <c r="DV109" s="143"/>
      <c r="DW109" s="143"/>
      <c r="DX109" s="143"/>
      <c r="DY109" s="143"/>
      <c r="DZ109" s="143"/>
      <c r="EA109" s="143"/>
      <c r="EB109" s="213"/>
      <c r="EC109" s="220"/>
      <c r="ED109" s="220"/>
      <c r="EE109" s="220"/>
      <c r="EF109" s="191"/>
      <c r="EG109" s="220"/>
      <c r="EH109" s="220"/>
      <c r="EI109" s="220"/>
      <c r="EJ109" s="220"/>
      <c r="EK109" s="220"/>
    </row>
    <row r="110" customFormat="false" ht="15" hidden="false" customHeight="true" outlineLevel="0" collapsed="false">
      <c r="C110" s="204"/>
      <c r="D110" s="205"/>
      <c r="E110" s="206"/>
      <c r="F110" s="206"/>
      <c r="G110" s="206"/>
      <c r="H110" s="206"/>
      <c r="I110" s="206"/>
      <c r="J110" s="206"/>
      <c r="K110" s="205"/>
      <c r="L110" s="214"/>
      <c r="M110" s="214"/>
      <c r="N110" s="205"/>
      <c r="O110" s="205"/>
      <c r="P110" s="207"/>
      <c r="Q110" s="207"/>
      <c r="R110" s="208"/>
      <c r="S110" s="209"/>
      <c r="T110" s="210"/>
      <c r="U110" s="215"/>
      <c r="V110" s="216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221"/>
      <c r="AM110" s="183" t="s">
        <v>274</v>
      </c>
      <c r="AN110" s="222" t="s">
        <v>223</v>
      </c>
      <c r="AO110" s="223" t="s">
        <v>56</v>
      </c>
      <c r="AP110" s="223"/>
      <c r="AQ110" s="223"/>
      <c r="AR110" s="223"/>
      <c r="AS110" s="223"/>
      <c r="AT110" s="223"/>
      <c r="AU110" s="223"/>
      <c r="AV110" s="223"/>
      <c r="AW110" s="224" t="n">
        <v>1720.49</v>
      </c>
      <c r="AX110" s="224" t="n">
        <v>0</v>
      </c>
      <c r="AY110" s="224" t="n">
        <v>0</v>
      </c>
      <c r="AZ110" s="224" t="n">
        <f aca="false">BE110</f>
        <v>0</v>
      </c>
      <c r="BA110" s="224" t="n">
        <f aca="false">BV110</f>
        <v>0</v>
      </c>
      <c r="BB110" s="224" t="n">
        <f aca="false">CM110</f>
        <v>0</v>
      </c>
      <c r="BC110" s="224" t="n">
        <f aca="false">DD110</f>
        <v>17.0064</v>
      </c>
      <c r="BD110" s="224" t="n">
        <f aca="false">AW110-AX110-BC110</f>
        <v>1703.4836</v>
      </c>
      <c r="BE110" s="224" t="n">
        <f aca="false">BQ110</f>
        <v>0</v>
      </c>
      <c r="BF110" s="224" t="n">
        <f aca="false">BR110</f>
        <v>0</v>
      </c>
      <c r="BG110" s="224" t="n">
        <f aca="false">BS110</f>
        <v>0</v>
      </c>
      <c r="BH110" s="224" t="n">
        <f aca="false">BT110</f>
        <v>0</v>
      </c>
      <c r="BI110" s="224" t="n">
        <f aca="false">BJ110+BK110+BL110</f>
        <v>0</v>
      </c>
      <c r="BJ110" s="225" t="n">
        <v>0</v>
      </c>
      <c r="BK110" s="225" t="n">
        <v>0</v>
      </c>
      <c r="BL110" s="225" t="n">
        <v>0</v>
      </c>
      <c r="BM110" s="224" t="n">
        <f aca="false">BN110+BO110+BP110</f>
        <v>0</v>
      </c>
      <c r="BN110" s="225" t="n">
        <v>0</v>
      </c>
      <c r="BO110" s="225" t="n">
        <v>0</v>
      </c>
      <c r="BP110" s="225" t="n">
        <v>0</v>
      </c>
      <c r="BQ110" s="224" t="n">
        <f aca="false">BR110+BS110+BT110</f>
        <v>0</v>
      </c>
      <c r="BR110" s="225" t="n">
        <v>0</v>
      </c>
      <c r="BS110" s="225" t="n">
        <v>0</v>
      </c>
      <c r="BT110" s="225" t="n">
        <v>0</v>
      </c>
      <c r="BU110" s="224" t="n">
        <f aca="false">$AW110-$AX110-AZ110</f>
        <v>1720.49</v>
      </c>
      <c r="BV110" s="224" t="n">
        <f aca="false">CH110</f>
        <v>0</v>
      </c>
      <c r="BW110" s="224" t="n">
        <f aca="false">CI110</f>
        <v>0</v>
      </c>
      <c r="BX110" s="224" t="n">
        <f aca="false">CJ110</f>
        <v>0</v>
      </c>
      <c r="BY110" s="224" t="n">
        <f aca="false">CK110</f>
        <v>0</v>
      </c>
      <c r="BZ110" s="224" t="n">
        <f aca="false">CA110+CB110+CC110</f>
        <v>0</v>
      </c>
      <c r="CA110" s="225" t="n">
        <v>0</v>
      </c>
      <c r="CB110" s="225" t="n">
        <v>0</v>
      </c>
      <c r="CC110" s="225" t="n">
        <v>0</v>
      </c>
      <c r="CD110" s="224" t="n">
        <f aca="false">CE110+CF110+CG110</f>
        <v>0</v>
      </c>
      <c r="CE110" s="225" t="n">
        <v>0</v>
      </c>
      <c r="CF110" s="225" t="n">
        <v>0</v>
      </c>
      <c r="CG110" s="225" t="n">
        <v>0</v>
      </c>
      <c r="CH110" s="224" t="n">
        <f aca="false">CI110+CJ110+CK110</f>
        <v>0</v>
      </c>
      <c r="CI110" s="225" t="n">
        <v>0</v>
      </c>
      <c r="CJ110" s="225" t="n">
        <v>0</v>
      </c>
      <c r="CK110" s="225" t="n">
        <v>0</v>
      </c>
      <c r="CL110" s="224" t="n">
        <f aca="false">$AW110-$AX110-BA110</f>
        <v>1720.49</v>
      </c>
      <c r="CM110" s="224" t="n">
        <f aca="false">CY110</f>
        <v>0</v>
      </c>
      <c r="CN110" s="224" t="n">
        <f aca="false">CZ110</f>
        <v>0</v>
      </c>
      <c r="CO110" s="224" t="n">
        <f aca="false">DA110</f>
        <v>0</v>
      </c>
      <c r="CP110" s="224" t="n">
        <f aca="false">DB110</f>
        <v>0</v>
      </c>
      <c r="CQ110" s="224" t="n">
        <f aca="false">CR110+CS110+CT110</f>
        <v>0</v>
      </c>
      <c r="CR110" s="225" t="n">
        <v>0</v>
      </c>
      <c r="CS110" s="225" t="n">
        <v>0</v>
      </c>
      <c r="CT110" s="225" t="n">
        <v>0</v>
      </c>
      <c r="CU110" s="224" t="n">
        <f aca="false">CV110+CW110+CX110</f>
        <v>0</v>
      </c>
      <c r="CV110" s="225" t="n">
        <v>0</v>
      </c>
      <c r="CW110" s="225" t="n">
        <v>0</v>
      </c>
      <c r="CX110" s="225" t="n">
        <v>0</v>
      </c>
      <c r="CY110" s="224" t="n">
        <f aca="false">CZ110+DA110+DB110</f>
        <v>0</v>
      </c>
      <c r="CZ110" s="225" t="n">
        <v>0</v>
      </c>
      <c r="DA110" s="225" t="n">
        <v>0</v>
      </c>
      <c r="DB110" s="225" t="n">
        <v>0</v>
      </c>
      <c r="DC110" s="224" t="n">
        <f aca="false">$AW110-$AX110-BB110</f>
        <v>1720.49</v>
      </c>
      <c r="DD110" s="224" t="n">
        <f aca="false">DP110</f>
        <v>17.0064</v>
      </c>
      <c r="DE110" s="224" t="n">
        <f aca="false">DQ110</f>
        <v>0</v>
      </c>
      <c r="DF110" s="224" t="n">
        <f aca="false">DR110</f>
        <v>0</v>
      </c>
      <c r="DG110" s="224" t="n">
        <f aca="false">DS110</f>
        <v>17.0064</v>
      </c>
      <c r="DH110" s="224" t="n">
        <f aca="false">DI110+DJ110+DK110</f>
        <v>0</v>
      </c>
      <c r="DI110" s="225" t="n">
        <v>0</v>
      </c>
      <c r="DJ110" s="225" t="n">
        <v>0</v>
      </c>
      <c r="DK110" s="225" t="n">
        <v>0</v>
      </c>
      <c r="DL110" s="224" t="n">
        <f aca="false">DM110+DN110+DO110</f>
        <v>0</v>
      </c>
      <c r="DM110" s="225" t="n">
        <v>0</v>
      </c>
      <c r="DN110" s="225" t="n">
        <v>0</v>
      </c>
      <c r="DO110" s="225" t="n">
        <v>0</v>
      </c>
      <c r="DP110" s="224" t="n">
        <f aca="false">DQ110+DR110+DS110</f>
        <v>17.0064</v>
      </c>
      <c r="DQ110" s="225" t="n">
        <v>0</v>
      </c>
      <c r="DR110" s="225" t="n">
        <v>0</v>
      </c>
      <c r="DS110" s="225" t="n">
        <v>17.0064</v>
      </c>
      <c r="DT110" s="224" t="n">
        <f aca="false">$AW110-$AX110-BC110</f>
        <v>1703.4836</v>
      </c>
      <c r="DU110" s="224" t="n">
        <f aca="false">BC110-AY110</f>
        <v>17.0064</v>
      </c>
      <c r="DV110" s="225"/>
      <c r="DW110" s="225"/>
      <c r="DX110" s="226" t="s">
        <v>286</v>
      </c>
      <c r="DY110" s="225" t="n">
        <f aca="false">DU110</f>
        <v>17.0064</v>
      </c>
      <c r="DZ110" s="226" t="s">
        <v>286</v>
      </c>
      <c r="EA110" s="228" t="s">
        <v>279</v>
      </c>
      <c r="EB110" s="213" t="n">
        <v>0</v>
      </c>
      <c r="EC110" s="190" t="str">
        <f aca="false">AN110 &amp; EB110</f>
        <v>Амортизационные отчисления0</v>
      </c>
      <c r="ED110" s="190" t="str">
        <f aca="false">AN110&amp;AO110</f>
        <v>Амортизационные отчислениянет</v>
      </c>
      <c r="EE110" s="191"/>
      <c r="EF110" s="191"/>
      <c r="EG110" s="220"/>
      <c r="EH110" s="220"/>
      <c r="EI110" s="220"/>
      <c r="EJ110" s="220"/>
      <c r="EV110" s="191"/>
    </row>
    <row r="111" customFormat="false" ht="11.25" hidden="false" customHeight="true" outlineLevel="0" collapsed="false">
      <c r="C111" s="204"/>
      <c r="D111" s="205" t="n">
        <v>18</v>
      </c>
      <c r="E111" s="206" t="s">
        <v>259</v>
      </c>
      <c r="F111" s="206" t="s">
        <v>260</v>
      </c>
      <c r="G111" s="206" t="s">
        <v>261</v>
      </c>
      <c r="H111" s="206" t="s">
        <v>302</v>
      </c>
      <c r="I111" s="206" t="s">
        <v>263</v>
      </c>
      <c r="J111" s="206" t="s">
        <v>263</v>
      </c>
      <c r="K111" s="205" t="s">
        <v>264</v>
      </c>
      <c r="L111" s="206"/>
      <c r="M111" s="206"/>
      <c r="N111" s="205" t="n">
        <v>5</v>
      </c>
      <c r="O111" s="205" t="n">
        <v>2023</v>
      </c>
      <c r="P111" s="207" t="s">
        <v>178</v>
      </c>
      <c r="Q111" s="207" t="s">
        <v>276</v>
      </c>
      <c r="R111" s="208" t="n">
        <v>0</v>
      </c>
      <c r="S111" s="209" t="n">
        <v>0</v>
      </c>
      <c r="T111" s="210"/>
      <c r="U111" s="211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  <c r="BI111" s="212"/>
      <c r="BJ111" s="212"/>
      <c r="BK111" s="212"/>
      <c r="BL111" s="212"/>
      <c r="BM111" s="212"/>
      <c r="BN111" s="212"/>
      <c r="BO111" s="212"/>
      <c r="BP111" s="212"/>
      <c r="BQ111" s="212"/>
      <c r="BR111" s="212"/>
      <c r="BS111" s="212"/>
      <c r="BT111" s="212"/>
      <c r="BU111" s="212"/>
      <c r="BV111" s="212"/>
      <c r="BW111" s="212"/>
      <c r="BX111" s="212"/>
      <c r="BY111" s="212"/>
      <c r="BZ111" s="212"/>
      <c r="CA111" s="212"/>
      <c r="CB111" s="212"/>
      <c r="CC111" s="212"/>
      <c r="CD111" s="212"/>
      <c r="CE111" s="212"/>
      <c r="CF111" s="212"/>
      <c r="CG111" s="212"/>
      <c r="CH111" s="212"/>
      <c r="CI111" s="212"/>
      <c r="CJ111" s="212"/>
      <c r="CK111" s="212"/>
      <c r="CL111" s="212"/>
      <c r="CM111" s="212"/>
      <c r="CN111" s="212"/>
      <c r="CO111" s="212"/>
      <c r="CP111" s="212"/>
      <c r="CQ111" s="212"/>
      <c r="CR111" s="212"/>
      <c r="CS111" s="212"/>
      <c r="CT111" s="212"/>
      <c r="CU111" s="212"/>
      <c r="CV111" s="212"/>
      <c r="CW111" s="212"/>
      <c r="CX111" s="212"/>
      <c r="CY111" s="212"/>
      <c r="CZ111" s="212"/>
      <c r="DA111" s="212"/>
      <c r="DB111" s="212"/>
      <c r="DC111" s="212"/>
      <c r="DD111" s="212"/>
      <c r="DE111" s="212"/>
      <c r="DF111" s="212"/>
      <c r="DG111" s="212"/>
      <c r="DH111" s="212"/>
      <c r="DI111" s="212"/>
      <c r="DJ111" s="212"/>
      <c r="DK111" s="212"/>
      <c r="DL111" s="212"/>
      <c r="DM111" s="212"/>
      <c r="DN111" s="212"/>
      <c r="DO111" s="212"/>
      <c r="DP111" s="212"/>
      <c r="DQ111" s="212"/>
      <c r="DR111" s="212"/>
      <c r="DS111" s="212"/>
      <c r="DT111" s="212"/>
      <c r="DU111" s="212"/>
      <c r="DV111" s="212"/>
      <c r="DW111" s="212"/>
      <c r="DX111" s="212"/>
      <c r="DY111" s="212"/>
      <c r="DZ111" s="212"/>
      <c r="EA111" s="212"/>
      <c r="EB111" s="213"/>
      <c r="EC111" s="191"/>
      <c r="ED111" s="191"/>
      <c r="EE111" s="191"/>
      <c r="EF111" s="191"/>
      <c r="EG111" s="191"/>
      <c r="EH111" s="191"/>
      <c r="EI111" s="191"/>
    </row>
    <row r="112" customFormat="false" ht="11.25" hidden="false" customHeight="true" outlineLevel="0" collapsed="false">
      <c r="C112" s="204"/>
      <c r="D112" s="205"/>
      <c r="E112" s="206"/>
      <c r="F112" s="206"/>
      <c r="G112" s="206"/>
      <c r="H112" s="206"/>
      <c r="I112" s="206"/>
      <c r="J112" s="206"/>
      <c r="K112" s="205"/>
      <c r="L112" s="214"/>
      <c r="M112" s="214"/>
      <c r="N112" s="205"/>
      <c r="O112" s="205"/>
      <c r="P112" s="207"/>
      <c r="Q112" s="207"/>
      <c r="R112" s="208"/>
      <c r="S112" s="209"/>
      <c r="T112" s="210"/>
      <c r="U112" s="215"/>
      <c r="V112" s="216" t="n">
        <v>1</v>
      </c>
      <c r="W112" s="183" t="s">
        <v>266</v>
      </c>
      <c r="X112" s="183" t="s">
        <v>267</v>
      </c>
      <c r="Y112" s="183" t="s">
        <v>268</v>
      </c>
      <c r="Z112" s="183" t="s">
        <v>269</v>
      </c>
      <c r="AA112" s="183" t="s">
        <v>269</v>
      </c>
      <c r="AB112" s="183" t="s">
        <v>264</v>
      </c>
      <c r="AC112" s="183" t="s">
        <v>270</v>
      </c>
      <c r="AD112" s="183" t="s">
        <v>271</v>
      </c>
      <c r="AE112" s="183" t="s">
        <v>272</v>
      </c>
      <c r="AF112" s="183" t="s">
        <v>273</v>
      </c>
      <c r="AG112" s="183" t="s">
        <v>263</v>
      </c>
      <c r="AH112" s="183" t="s">
        <v>263</v>
      </c>
      <c r="AI112" s="183" t="s">
        <v>264</v>
      </c>
      <c r="AJ112" s="183" t="s">
        <v>270</v>
      </c>
      <c r="AK112" s="183" t="s">
        <v>271</v>
      </c>
      <c r="AL112" s="217"/>
      <c r="AM112" s="218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  <c r="DD112" s="143"/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43"/>
      <c r="DO112" s="143"/>
      <c r="DP112" s="143"/>
      <c r="DQ112" s="143"/>
      <c r="DR112" s="143"/>
      <c r="DS112" s="143"/>
      <c r="DT112" s="143"/>
      <c r="DU112" s="143"/>
      <c r="DV112" s="143"/>
      <c r="DW112" s="143"/>
      <c r="DX112" s="143"/>
      <c r="DY112" s="143"/>
      <c r="DZ112" s="143"/>
      <c r="EA112" s="143"/>
      <c r="EB112" s="213"/>
      <c r="EC112" s="220"/>
      <c r="ED112" s="220"/>
      <c r="EE112" s="220"/>
      <c r="EF112" s="191"/>
      <c r="EG112" s="220"/>
      <c r="EH112" s="220"/>
      <c r="EI112" s="220"/>
      <c r="EJ112" s="220"/>
      <c r="EK112" s="220"/>
    </row>
    <row r="113" customFormat="false" ht="15" hidden="false" customHeight="true" outlineLevel="0" collapsed="false">
      <c r="C113" s="204"/>
      <c r="D113" s="205"/>
      <c r="E113" s="206"/>
      <c r="F113" s="206"/>
      <c r="G113" s="206"/>
      <c r="H113" s="206"/>
      <c r="I113" s="206"/>
      <c r="J113" s="206"/>
      <c r="K113" s="205"/>
      <c r="L113" s="214"/>
      <c r="M113" s="214"/>
      <c r="N113" s="205"/>
      <c r="O113" s="205"/>
      <c r="P113" s="207"/>
      <c r="Q113" s="207"/>
      <c r="R113" s="208"/>
      <c r="S113" s="209"/>
      <c r="T113" s="210"/>
      <c r="U113" s="215"/>
      <c r="V113" s="216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221"/>
      <c r="AM113" s="183" t="s">
        <v>274</v>
      </c>
      <c r="AN113" s="222" t="s">
        <v>223</v>
      </c>
      <c r="AO113" s="223" t="s">
        <v>56</v>
      </c>
      <c r="AP113" s="223"/>
      <c r="AQ113" s="223"/>
      <c r="AR113" s="223"/>
      <c r="AS113" s="223"/>
      <c r="AT113" s="223"/>
      <c r="AU113" s="223"/>
      <c r="AV113" s="223"/>
      <c r="AW113" s="224" t="n">
        <v>0</v>
      </c>
      <c r="AX113" s="224" t="n">
        <v>0</v>
      </c>
      <c r="AY113" s="224" t="n">
        <v>0</v>
      </c>
      <c r="AZ113" s="224" t="n">
        <f aca="false">BE113</f>
        <v>0</v>
      </c>
      <c r="BA113" s="224" t="n">
        <f aca="false">BV113</f>
        <v>0</v>
      </c>
      <c r="BB113" s="224" t="n">
        <f aca="false">CM113</f>
        <v>0</v>
      </c>
      <c r="BC113" s="224" t="n">
        <f aca="false">DD113</f>
        <v>0</v>
      </c>
      <c r="BD113" s="224" t="n">
        <f aca="false">AW113-AX113-BC113</f>
        <v>0</v>
      </c>
      <c r="BE113" s="224" t="n">
        <f aca="false">BQ113</f>
        <v>0</v>
      </c>
      <c r="BF113" s="224" t="n">
        <f aca="false">BR113</f>
        <v>0</v>
      </c>
      <c r="BG113" s="224" t="n">
        <f aca="false">BS113</f>
        <v>0</v>
      </c>
      <c r="BH113" s="224" t="n">
        <f aca="false">BT113</f>
        <v>0</v>
      </c>
      <c r="BI113" s="224" t="n">
        <f aca="false">BJ113+BK113+BL113</f>
        <v>0</v>
      </c>
      <c r="BJ113" s="225" t="n">
        <v>0</v>
      </c>
      <c r="BK113" s="225" t="n">
        <v>0</v>
      </c>
      <c r="BL113" s="225" t="n">
        <v>0</v>
      </c>
      <c r="BM113" s="224" t="n">
        <f aca="false">BN113+BO113+BP113</f>
        <v>0</v>
      </c>
      <c r="BN113" s="225" t="n">
        <v>0</v>
      </c>
      <c r="BO113" s="225" t="n">
        <v>0</v>
      </c>
      <c r="BP113" s="225" t="n">
        <v>0</v>
      </c>
      <c r="BQ113" s="224" t="n">
        <f aca="false">BR113+BS113+BT113</f>
        <v>0</v>
      </c>
      <c r="BR113" s="225" t="n">
        <v>0</v>
      </c>
      <c r="BS113" s="225" t="n">
        <v>0</v>
      </c>
      <c r="BT113" s="225" t="n">
        <v>0</v>
      </c>
      <c r="BU113" s="224" t="n">
        <f aca="false">$AW113-$AX113-AZ113</f>
        <v>0</v>
      </c>
      <c r="BV113" s="224" t="n">
        <f aca="false">CH113</f>
        <v>0</v>
      </c>
      <c r="BW113" s="224" t="n">
        <f aca="false">CI113</f>
        <v>0</v>
      </c>
      <c r="BX113" s="224" t="n">
        <f aca="false">CJ113</f>
        <v>0</v>
      </c>
      <c r="BY113" s="224" t="n">
        <f aca="false">CK113</f>
        <v>0</v>
      </c>
      <c r="BZ113" s="224" t="n">
        <f aca="false">CA113+CB113+CC113</f>
        <v>0</v>
      </c>
      <c r="CA113" s="225" t="n">
        <v>0</v>
      </c>
      <c r="CB113" s="225" t="n">
        <v>0</v>
      </c>
      <c r="CC113" s="225" t="n">
        <v>0</v>
      </c>
      <c r="CD113" s="224" t="n">
        <f aca="false">CE113+CF113+CG113</f>
        <v>0</v>
      </c>
      <c r="CE113" s="225" t="n">
        <v>0</v>
      </c>
      <c r="CF113" s="225" t="n">
        <v>0</v>
      </c>
      <c r="CG113" s="225" t="n">
        <v>0</v>
      </c>
      <c r="CH113" s="224" t="n">
        <f aca="false">CI113+CJ113+CK113</f>
        <v>0</v>
      </c>
      <c r="CI113" s="225" t="n">
        <v>0</v>
      </c>
      <c r="CJ113" s="225" t="n">
        <v>0</v>
      </c>
      <c r="CK113" s="225" t="n">
        <v>0</v>
      </c>
      <c r="CL113" s="224" t="n">
        <f aca="false">$AW113-$AX113-BA113</f>
        <v>0</v>
      </c>
      <c r="CM113" s="224" t="n">
        <f aca="false">CY113</f>
        <v>0</v>
      </c>
      <c r="CN113" s="224" t="n">
        <f aca="false">CZ113</f>
        <v>0</v>
      </c>
      <c r="CO113" s="224" t="n">
        <f aca="false">DA113</f>
        <v>0</v>
      </c>
      <c r="CP113" s="224" t="n">
        <f aca="false">DB113</f>
        <v>0</v>
      </c>
      <c r="CQ113" s="224" t="n">
        <f aca="false">CR113+CS113+CT113</f>
        <v>0</v>
      </c>
      <c r="CR113" s="225" t="n">
        <v>0</v>
      </c>
      <c r="CS113" s="225" t="n">
        <v>0</v>
      </c>
      <c r="CT113" s="225" t="n">
        <v>0</v>
      </c>
      <c r="CU113" s="224" t="n">
        <f aca="false">CV113+CW113+CX113</f>
        <v>0</v>
      </c>
      <c r="CV113" s="225" t="n">
        <v>0</v>
      </c>
      <c r="CW113" s="225" t="n">
        <v>0</v>
      </c>
      <c r="CX113" s="225" t="n">
        <v>0</v>
      </c>
      <c r="CY113" s="224" t="n">
        <f aca="false">CZ113+DA113+DB113</f>
        <v>0</v>
      </c>
      <c r="CZ113" s="225" t="n">
        <v>0</v>
      </c>
      <c r="DA113" s="225" t="n">
        <v>0</v>
      </c>
      <c r="DB113" s="225" t="n">
        <v>0</v>
      </c>
      <c r="DC113" s="224" t="n">
        <f aca="false">$AW113-$AX113-BB113</f>
        <v>0</v>
      </c>
      <c r="DD113" s="224" t="n">
        <f aca="false">DP113</f>
        <v>0</v>
      </c>
      <c r="DE113" s="224" t="n">
        <f aca="false">DQ113</f>
        <v>0</v>
      </c>
      <c r="DF113" s="224" t="n">
        <f aca="false">DR113</f>
        <v>0</v>
      </c>
      <c r="DG113" s="224" t="n">
        <f aca="false">DS113</f>
        <v>0</v>
      </c>
      <c r="DH113" s="224" t="n">
        <f aca="false">DI113+DJ113+DK113</f>
        <v>0</v>
      </c>
      <c r="DI113" s="225" t="n">
        <v>0</v>
      </c>
      <c r="DJ113" s="225" t="n">
        <v>0</v>
      </c>
      <c r="DK113" s="225" t="n">
        <v>0</v>
      </c>
      <c r="DL113" s="224" t="n">
        <f aca="false">DM113+DN113+DO113</f>
        <v>0</v>
      </c>
      <c r="DM113" s="225" t="n">
        <v>0</v>
      </c>
      <c r="DN113" s="225" t="n">
        <v>0</v>
      </c>
      <c r="DO113" s="225" t="n">
        <v>0</v>
      </c>
      <c r="DP113" s="224" t="n">
        <f aca="false">DQ113+DR113+DS113</f>
        <v>0</v>
      </c>
      <c r="DQ113" s="225" t="n">
        <v>0</v>
      </c>
      <c r="DR113" s="225" t="n">
        <v>0</v>
      </c>
      <c r="DS113" s="225" t="n">
        <v>0</v>
      </c>
      <c r="DT113" s="224" t="n">
        <f aca="false">$AW113-$AX113-BC113</f>
        <v>0</v>
      </c>
      <c r="DU113" s="224" t="n">
        <f aca="false">BC113-AY113</f>
        <v>0</v>
      </c>
      <c r="DV113" s="225"/>
      <c r="DW113" s="225"/>
      <c r="DX113" s="226"/>
      <c r="DY113" s="225"/>
      <c r="DZ113" s="226"/>
      <c r="EA113" s="227"/>
      <c r="EB113" s="213" t="n">
        <v>0</v>
      </c>
      <c r="EC113" s="190" t="str">
        <f aca="false">AN113 &amp; EB113</f>
        <v>Амортизационные отчисления0</v>
      </c>
      <c r="ED113" s="190" t="str">
        <f aca="false">AN113&amp;AO113</f>
        <v>Амортизационные отчислениянет</v>
      </c>
      <c r="EE113" s="191"/>
      <c r="EF113" s="191"/>
      <c r="EG113" s="220"/>
      <c r="EH113" s="220"/>
      <c r="EI113" s="220"/>
      <c r="EJ113" s="220"/>
      <c r="EV113" s="191"/>
    </row>
    <row r="114" customFormat="false" ht="15" hidden="false" customHeight="true" outlineLevel="0" collapsed="false">
      <c r="C114" s="204"/>
      <c r="D114" s="205"/>
      <c r="E114" s="206"/>
      <c r="F114" s="206"/>
      <c r="G114" s="206"/>
      <c r="H114" s="206"/>
      <c r="I114" s="206"/>
      <c r="J114" s="206"/>
      <c r="K114" s="205"/>
      <c r="L114" s="214"/>
      <c r="M114" s="214"/>
      <c r="N114" s="205"/>
      <c r="O114" s="205"/>
      <c r="P114" s="207"/>
      <c r="Q114" s="207"/>
      <c r="R114" s="208"/>
      <c r="S114" s="209"/>
      <c r="T114" s="210"/>
      <c r="U114" s="215"/>
      <c r="V114" s="216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221"/>
      <c r="AM114" s="183" t="s">
        <v>228</v>
      </c>
      <c r="AN114" s="222" t="s">
        <v>221</v>
      </c>
      <c r="AO114" s="223" t="s">
        <v>56</v>
      </c>
      <c r="AP114" s="223"/>
      <c r="AQ114" s="223"/>
      <c r="AR114" s="223"/>
      <c r="AS114" s="223"/>
      <c r="AT114" s="223"/>
      <c r="AU114" s="223"/>
      <c r="AV114" s="223"/>
      <c r="AW114" s="224" t="n">
        <v>0</v>
      </c>
      <c r="AX114" s="224" t="n">
        <v>0</v>
      </c>
      <c r="AY114" s="224" t="n">
        <v>0</v>
      </c>
      <c r="AZ114" s="224" t="n">
        <f aca="false">BE114</f>
        <v>0</v>
      </c>
      <c r="BA114" s="224" t="n">
        <f aca="false">BV114</f>
        <v>0</v>
      </c>
      <c r="BB114" s="224" t="n">
        <f aca="false">CM114</f>
        <v>0</v>
      </c>
      <c r="BC114" s="224" t="n">
        <f aca="false">DD114</f>
        <v>0</v>
      </c>
      <c r="BD114" s="224" t="n">
        <f aca="false">AW114-AX114-BC114</f>
        <v>0</v>
      </c>
      <c r="BE114" s="224" t="n">
        <f aca="false">BQ114</f>
        <v>0</v>
      </c>
      <c r="BF114" s="224" t="n">
        <f aca="false">BR114</f>
        <v>0</v>
      </c>
      <c r="BG114" s="224" t="n">
        <f aca="false">BS114</f>
        <v>0</v>
      </c>
      <c r="BH114" s="224" t="n">
        <f aca="false">BT114</f>
        <v>0</v>
      </c>
      <c r="BI114" s="224" t="n">
        <f aca="false">BJ114+BK114+BL114</f>
        <v>0</v>
      </c>
      <c r="BJ114" s="225" t="n">
        <v>0</v>
      </c>
      <c r="BK114" s="225" t="n">
        <v>0</v>
      </c>
      <c r="BL114" s="225" t="n">
        <v>0</v>
      </c>
      <c r="BM114" s="224" t="n">
        <f aca="false">BN114+BO114+BP114</f>
        <v>0</v>
      </c>
      <c r="BN114" s="225" t="n">
        <v>0</v>
      </c>
      <c r="BO114" s="225" t="n">
        <v>0</v>
      </c>
      <c r="BP114" s="225" t="n">
        <v>0</v>
      </c>
      <c r="BQ114" s="224" t="n">
        <f aca="false">BR114+BS114+BT114</f>
        <v>0</v>
      </c>
      <c r="BR114" s="225" t="n">
        <v>0</v>
      </c>
      <c r="BS114" s="225" t="n">
        <v>0</v>
      </c>
      <c r="BT114" s="225" t="n">
        <v>0</v>
      </c>
      <c r="BU114" s="224" t="n">
        <f aca="false">$AW114-$AX114-AZ114</f>
        <v>0</v>
      </c>
      <c r="BV114" s="224" t="n">
        <f aca="false">CH114</f>
        <v>0</v>
      </c>
      <c r="BW114" s="224" t="n">
        <f aca="false">CI114</f>
        <v>0</v>
      </c>
      <c r="BX114" s="224" t="n">
        <f aca="false">CJ114</f>
        <v>0</v>
      </c>
      <c r="BY114" s="224" t="n">
        <f aca="false">CK114</f>
        <v>0</v>
      </c>
      <c r="BZ114" s="224" t="n">
        <f aca="false">CA114+CB114+CC114</f>
        <v>0</v>
      </c>
      <c r="CA114" s="225" t="n">
        <v>0</v>
      </c>
      <c r="CB114" s="225" t="n">
        <v>0</v>
      </c>
      <c r="CC114" s="225" t="n">
        <v>0</v>
      </c>
      <c r="CD114" s="224" t="n">
        <f aca="false">CE114+CF114+CG114</f>
        <v>0</v>
      </c>
      <c r="CE114" s="225" t="n">
        <v>0</v>
      </c>
      <c r="CF114" s="225" t="n">
        <v>0</v>
      </c>
      <c r="CG114" s="225" t="n">
        <v>0</v>
      </c>
      <c r="CH114" s="224" t="n">
        <f aca="false">CI114+CJ114+CK114</f>
        <v>0</v>
      </c>
      <c r="CI114" s="225" t="n">
        <v>0</v>
      </c>
      <c r="CJ114" s="225" t="n">
        <v>0</v>
      </c>
      <c r="CK114" s="225" t="n">
        <v>0</v>
      </c>
      <c r="CL114" s="224" t="n">
        <f aca="false">$AW114-$AX114-BA114</f>
        <v>0</v>
      </c>
      <c r="CM114" s="224" t="n">
        <f aca="false">CY114</f>
        <v>0</v>
      </c>
      <c r="CN114" s="224" t="n">
        <f aca="false">CZ114</f>
        <v>0</v>
      </c>
      <c r="CO114" s="224" t="n">
        <f aca="false">DA114</f>
        <v>0</v>
      </c>
      <c r="CP114" s="224" t="n">
        <f aca="false">DB114</f>
        <v>0</v>
      </c>
      <c r="CQ114" s="224" t="n">
        <f aca="false">CR114+CS114+CT114</f>
        <v>0</v>
      </c>
      <c r="CR114" s="225" t="n">
        <v>0</v>
      </c>
      <c r="CS114" s="225" t="n">
        <v>0</v>
      </c>
      <c r="CT114" s="225" t="n">
        <v>0</v>
      </c>
      <c r="CU114" s="224" t="n">
        <f aca="false">CV114+CW114+CX114</f>
        <v>0</v>
      </c>
      <c r="CV114" s="225" t="n">
        <v>0</v>
      </c>
      <c r="CW114" s="225" t="n">
        <v>0</v>
      </c>
      <c r="CX114" s="225" t="n">
        <v>0</v>
      </c>
      <c r="CY114" s="224" t="n">
        <f aca="false">CZ114+DA114+DB114</f>
        <v>0</v>
      </c>
      <c r="CZ114" s="225" t="n">
        <v>0</v>
      </c>
      <c r="DA114" s="225" t="n">
        <v>0</v>
      </c>
      <c r="DB114" s="225" t="n">
        <v>0</v>
      </c>
      <c r="DC114" s="224" t="n">
        <f aca="false">$AW114-$AX114-BB114</f>
        <v>0</v>
      </c>
      <c r="DD114" s="224" t="n">
        <f aca="false">DP114</f>
        <v>0</v>
      </c>
      <c r="DE114" s="224" t="n">
        <f aca="false">DQ114</f>
        <v>0</v>
      </c>
      <c r="DF114" s="224" t="n">
        <f aca="false">DR114</f>
        <v>0</v>
      </c>
      <c r="DG114" s="224" t="n">
        <f aca="false">DS114</f>
        <v>0</v>
      </c>
      <c r="DH114" s="224" t="n">
        <f aca="false">DI114+DJ114+DK114</f>
        <v>0</v>
      </c>
      <c r="DI114" s="225" t="n">
        <v>0</v>
      </c>
      <c r="DJ114" s="225" t="n">
        <v>0</v>
      </c>
      <c r="DK114" s="225" t="n">
        <v>0</v>
      </c>
      <c r="DL114" s="224" t="n">
        <f aca="false">DM114+DN114+DO114</f>
        <v>0</v>
      </c>
      <c r="DM114" s="225" t="n">
        <v>0</v>
      </c>
      <c r="DN114" s="225" t="n">
        <v>0</v>
      </c>
      <c r="DO114" s="225" t="n">
        <v>0</v>
      </c>
      <c r="DP114" s="224" t="n">
        <f aca="false">DQ114+DR114+DS114</f>
        <v>0</v>
      </c>
      <c r="DQ114" s="225" t="n">
        <v>0</v>
      </c>
      <c r="DR114" s="225" t="n">
        <v>0</v>
      </c>
      <c r="DS114" s="225" t="n">
        <v>0</v>
      </c>
      <c r="DT114" s="224" t="n">
        <f aca="false">$AW114-$AX114-BC114</f>
        <v>0</v>
      </c>
      <c r="DU114" s="224" t="n">
        <f aca="false">BC114-AY114</f>
        <v>0</v>
      </c>
      <c r="DV114" s="225"/>
      <c r="DW114" s="225"/>
      <c r="DX114" s="226"/>
      <c r="DY114" s="225"/>
      <c r="DZ114" s="226"/>
      <c r="EA114" s="227"/>
      <c r="EB114" s="213" t="n">
        <v>0</v>
      </c>
      <c r="EC114" s="190" t="str">
        <f aca="false">AN114 &amp; EB114</f>
        <v>Прибыль направляемая на инвестиции0</v>
      </c>
      <c r="ED114" s="190" t="str">
        <f aca="false">AN114&amp;AO114</f>
        <v>Прибыль направляемая на инвестициинет</v>
      </c>
      <c r="EE114" s="191"/>
      <c r="EF114" s="191"/>
      <c r="EG114" s="220"/>
      <c r="EH114" s="220"/>
      <c r="EI114" s="220"/>
      <c r="EJ114" s="220"/>
      <c r="EV114" s="191"/>
    </row>
    <row r="115" customFormat="false" ht="11.25" hidden="false" customHeight="true" outlineLevel="0" collapsed="false">
      <c r="C115" s="204"/>
      <c r="D115" s="205" t="n">
        <v>19</v>
      </c>
      <c r="E115" s="206" t="s">
        <v>259</v>
      </c>
      <c r="F115" s="206" t="s">
        <v>260</v>
      </c>
      <c r="G115" s="206" t="s">
        <v>261</v>
      </c>
      <c r="H115" s="206" t="s">
        <v>303</v>
      </c>
      <c r="I115" s="206" t="s">
        <v>263</v>
      </c>
      <c r="J115" s="206" t="s">
        <v>263</v>
      </c>
      <c r="K115" s="205" t="s">
        <v>264</v>
      </c>
      <c r="L115" s="206"/>
      <c r="M115" s="206"/>
      <c r="N115" s="205" t="n">
        <v>5</v>
      </c>
      <c r="O115" s="205" t="n">
        <v>2023</v>
      </c>
      <c r="P115" s="207" t="s">
        <v>178</v>
      </c>
      <c r="Q115" s="207" t="s">
        <v>276</v>
      </c>
      <c r="R115" s="208" t="n">
        <v>0</v>
      </c>
      <c r="S115" s="209" t="n">
        <v>0.7</v>
      </c>
      <c r="T115" s="210"/>
      <c r="U115" s="211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  <c r="BI115" s="212"/>
      <c r="BJ115" s="212"/>
      <c r="BK115" s="212"/>
      <c r="BL115" s="212"/>
      <c r="BM115" s="212"/>
      <c r="BN115" s="212"/>
      <c r="BO115" s="212"/>
      <c r="BP115" s="212"/>
      <c r="BQ115" s="212"/>
      <c r="BR115" s="212"/>
      <c r="BS115" s="212"/>
      <c r="BT115" s="212"/>
      <c r="BU115" s="212"/>
      <c r="BV115" s="212"/>
      <c r="BW115" s="212"/>
      <c r="BX115" s="212"/>
      <c r="BY115" s="212"/>
      <c r="BZ115" s="212"/>
      <c r="CA115" s="212"/>
      <c r="CB115" s="212"/>
      <c r="CC115" s="212"/>
      <c r="CD115" s="212"/>
      <c r="CE115" s="212"/>
      <c r="CF115" s="212"/>
      <c r="CG115" s="212"/>
      <c r="CH115" s="212"/>
      <c r="CI115" s="212"/>
      <c r="CJ115" s="212"/>
      <c r="CK115" s="212"/>
      <c r="CL115" s="212"/>
      <c r="CM115" s="212"/>
      <c r="CN115" s="212"/>
      <c r="CO115" s="212"/>
      <c r="CP115" s="212"/>
      <c r="CQ115" s="212"/>
      <c r="CR115" s="212"/>
      <c r="CS115" s="212"/>
      <c r="CT115" s="212"/>
      <c r="CU115" s="212"/>
      <c r="CV115" s="212"/>
      <c r="CW115" s="212"/>
      <c r="CX115" s="212"/>
      <c r="CY115" s="212"/>
      <c r="CZ115" s="212"/>
      <c r="DA115" s="212"/>
      <c r="DB115" s="212"/>
      <c r="DC115" s="212"/>
      <c r="DD115" s="212"/>
      <c r="DE115" s="212"/>
      <c r="DF115" s="212"/>
      <c r="DG115" s="212"/>
      <c r="DH115" s="212"/>
      <c r="DI115" s="212"/>
      <c r="DJ115" s="212"/>
      <c r="DK115" s="212"/>
      <c r="DL115" s="212"/>
      <c r="DM115" s="212"/>
      <c r="DN115" s="212"/>
      <c r="DO115" s="212"/>
      <c r="DP115" s="212"/>
      <c r="DQ115" s="212"/>
      <c r="DR115" s="212"/>
      <c r="DS115" s="212"/>
      <c r="DT115" s="212"/>
      <c r="DU115" s="212"/>
      <c r="DV115" s="212"/>
      <c r="DW115" s="212"/>
      <c r="DX115" s="212"/>
      <c r="DY115" s="212"/>
      <c r="DZ115" s="212"/>
      <c r="EA115" s="212"/>
      <c r="EB115" s="213"/>
      <c r="EC115" s="191"/>
      <c r="ED115" s="191"/>
      <c r="EE115" s="191"/>
      <c r="EF115" s="191"/>
      <c r="EG115" s="191"/>
      <c r="EH115" s="191"/>
      <c r="EI115" s="191"/>
    </row>
    <row r="116" customFormat="false" ht="11.25" hidden="false" customHeight="true" outlineLevel="0" collapsed="false">
      <c r="C116" s="204"/>
      <c r="D116" s="205"/>
      <c r="E116" s="206"/>
      <c r="F116" s="206"/>
      <c r="G116" s="206"/>
      <c r="H116" s="206"/>
      <c r="I116" s="206"/>
      <c r="J116" s="206"/>
      <c r="K116" s="205"/>
      <c r="L116" s="214"/>
      <c r="M116" s="214"/>
      <c r="N116" s="205"/>
      <c r="O116" s="205"/>
      <c r="P116" s="207"/>
      <c r="Q116" s="207"/>
      <c r="R116" s="208"/>
      <c r="S116" s="209"/>
      <c r="T116" s="210"/>
      <c r="U116" s="215"/>
      <c r="V116" s="216" t="n">
        <v>1</v>
      </c>
      <c r="W116" s="183" t="s">
        <v>266</v>
      </c>
      <c r="X116" s="183" t="s">
        <v>267</v>
      </c>
      <c r="Y116" s="183" t="s">
        <v>268</v>
      </c>
      <c r="Z116" s="183" t="s">
        <v>269</v>
      </c>
      <c r="AA116" s="183" t="s">
        <v>269</v>
      </c>
      <c r="AB116" s="183" t="s">
        <v>264</v>
      </c>
      <c r="AC116" s="183" t="s">
        <v>270</v>
      </c>
      <c r="AD116" s="183" t="s">
        <v>271</v>
      </c>
      <c r="AE116" s="183" t="s">
        <v>272</v>
      </c>
      <c r="AF116" s="183" t="s">
        <v>273</v>
      </c>
      <c r="AG116" s="183" t="s">
        <v>263</v>
      </c>
      <c r="AH116" s="183" t="s">
        <v>263</v>
      </c>
      <c r="AI116" s="183" t="s">
        <v>264</v>
      </c>
      <c r="AJ116" s="183" t="s">
        <v>270</v>
      </c>
      <c r="AK116" s="183" t="s">
        <v>271</v>
      </c>
      <c r="AL116" s="217"/>
      <c r="AM116" s="218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3"/>
      <c r="EA116" s="143"/>
      <c r="EB116" s="213"/>
      <c r="EC116" s="220"/>
      <c r="ED116" s="220"/>
      <c r="EE116" s="220"/>
      <c r="EF116" s="191"/>
      <c r="EG116" s="220"/>
      <c r="EH116" s="220"/>
      <c r="EI116" s="220"/>
      <c r="EJ116" s="220"/>
      <c r="EK116" s="220"/>
    </row>
    <row r="117" customFormat="false" ht="15" hidden="false" customHeight="true" outlineLevel="0" collapsed="false">
      <c r="C117" s="204"/>
      <c r="D117" s="205"/>
      <c r="E117" s="206"/>
      <c r="F117" s="206"/>
      <c r="G117" s="206"/>
      <c r="H117" s="206"/>
      <c r="I117" s="206"/>
      <c r="J117" s="206"/>
      <c r="K117" s="205"/>
      <c r="L117" s="214"/>
      <c r="M117" s="214"/>
      <c r="N117" s="205"/>
      <c r="O117" s="205"/>
      <c r="P117" s="207"/>
      <c r="Q117" s="207"/>
      <c r="R117" s="208"/>
      <c r="S117" s="209"/>
      <c r="T117" s="210"/>
      <c r="U117" s="215"/>
      <c r="V117" s="216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221"/>
      <c r="AM117" s="183" t="s">
        <v>274</v>
      </c>
      <c r="AN117" s="222" t="s">
        <v>223</v>
      </c>
      <c r="AO117" s="223" t="s">
        <v>56</v>
      </c>
      <c r="AP117" s="223"/>
      <c r="AQ117" s="223"/>
      <c r="AR117" s="223"/>
      <c r="AS117" s="223"/>
      <c r="AT117" s="223"/>
      <c r="AU117" s="223"/>
      <c r="AV117" s="223"/>
      <c r="AW117" s="224" t="n">
        <v>2405.5971</v>
      </c>
      <c r="AX117" s="224" t="n">
        <v>0</v>
      </c>
      <c r="AY117" s="224" t="n">
        <v>0</v>
      </c>
      <c r="AZ117" s="224" t="n">
        <f aca="false">BE117</f>
        <v>0</v>
      </c>
      <c r="BA117" s="224" t="n">
        <f aca="false">BV117</f>
        <v>0</v>
      </c>
      <c r="BB117" s="224" t="n">
        <f aca="false">CM117</f>
        <v>0</v>
      </c>
      <c r="BC117" s="224" t="n">
        <f aca="false">DD117</f>
        <v>17.0064</v>
      </c>
      <c r="BD117" s="224" t="n">
        <f aca="false">AW117-AX117-BC117</f>
        <v>2388.5907</v>
      </c>
      <c r="BE117" s="224" t="n">
        <f aca="false">BQ117</f>
        <v>0</v>
      </c>
      <c r="BF117" s="224" t="n">
        <f aca="false">BR117</f>
        <v>0</v>
      </c>
      <c r="BG117" s="224" t="n">
        <f aca="false">BS117</f>
        <v>0</v>
      </c>
      <c r="BH117" s="224" t="n">
        <f aca="false">BT117</f>
        <v>0</v>
      </c>
      <c r="BI117" s="224" t="n">
        <f aca="false">BJ117+BK117+BL117</f>
        <v>0</v>
      </c>
      <c r="BJ117" s="225" t="n">
        <v>0</v>
      </c>
      <c r="BK117" s="225" t="n">
        <v>0</v>
      </c>
      <c r="BL117" s="225" t="n">
        <v>0</v>
      </c>
      <c r="BM117" s="224" t="n">
        <f aca="false">BN117+BO117+BP117</f>
        <v>0</v>
      </c>
      <c r="BN117" s="225" t="n">
        <v>0</v>
      </c>
      <c r="BO117" s="225" t="n">
        <v>0</v>
      </c>
      <c r="BP117" s="225" t="n">
        <v>0</v>
      </c>
      <c r="BQ117" s="224" t="n">
        <f aca="false">BR117+BS117+BT117</f>
        <v>0</v>
      </c>
      <c r="BR117" s="225" t="n">
        <v>0</v>
      </c>
      <c r="BS117" s="225" t="n">
        <v>0</v>
      </c>
      <c r="BT117" s="225" t="n">
        <v>0</v>
      </c>
      <c r="BU117" s="224" t="n">
        <f aca="false">$AW117-$AX117-AZ117</f>
        <v>2405.5971</v>
      </c>
      <c r="BV117" s="224" t="n">
        <f aca="false">CH117</f>
        <v>0</v>
      </c>
      <c r="BW117" s="224" t="n">
        <f aca="false">CI117</f>
        <v>0</v>
      </c>
      <c r="BX117" s="224" t="n">
        <f aca="false">CJ117</f>
        <v>0</v>
      </c>
      <c r="BY117" s="224" t="n">
        <f aca="false">CK117</f>
        <v>0</v>
      </c>
      <c r="BZ117" s="224" t="n">
        <f aca="false">CA117+CB117+CC117</f>
        <v>0</v>
      </c>
      <c r="CA117" s="225" t="n">
        <v>0</v>
      </c>
      <c r="CB117" s="225" t="n">
        <v>0</v>
      </c>
      <c r="CC117" s="225" t="n">
        <v>0</v>
      </c>
      <c r="CD117" s="224" t="n">
        <f aca="false">CE117+CF117+CG117</f>
        <v>0</v>
      </c>
      <c r="CE117" s="225" t="n">
        <v>0</v>
      </c>
      <c r="CF117" s="225" t="n">
        <v>0</v>
      </c>
      <c r="CG117" s="225" t="n">
        <v>0</v>
      </c>
      <c r="CH117" s="224" t="n">
        <f aca="false">CI117+CJ117+CK117</f>
        <v>0</v>
      </c>
      <c r="CI117" s="225" t="n">
        <v>0</v>
      </c>
      <c r="CJ117" s="225" t="n">
        <v>0</v>
      </c>
      <c r="CK117" s="225" t="n">
        <v>0</v>
      </c>
      <c r="CL117" s="224" t="n">
        <f aca="false">$AW117-$AX117-BA117</f>
        <v>2405.5971</v>
      </c>
      <c r="CM117" s="224" t="n">
        <f aca="false">CY117</f>
        <v>0</v>
      </c>
      <c r="CN117" s="224" t="n">
        <f aca="false">CZ117</f>
        <v>0</v>
      </c>
      <c r="CO117" s="224" t="n">
        <f aca="false">DA117</f>
        <v>0</v>
      </c>
      <c r="CP117" s="224" t="n">
        <f aca="false">DB117</f>
        <v>0</v>
      </c>
      <c r="CQ117" s="224" t="n">
        <f aca="false">CR117+CS117+CT117</f>
        <v>0</v>
      </c>
      <c r="CR117" s="225" t="n">
        <v>0</v>
      </c>
      <c r="CS117" s="225" t="n">
        <v>0</v>
      </c>
      <c r="CT117" s="225" t="n">
        <v>0</v>
      </c>
      <c r="CU117" s="224" t="n">
        <f aca="false">CV117+CW117+CX117</f>
        <v>0</v>
      </c>
      <c r="CV117" s="225" t="n">
        <v>0</v>
      </c>
      <c r="CW117" s="225" t="n">
        <v>0</v>
      </c>
      <c r="CX117" s="225" t="n">
        <v>0</v>
      </c>
      <c r="CY117" s="224" t="n">
        <f aca="false">CZ117+DA117+DB117</f>
        <v>0</v>
      </c>
      <c r="CZ117" s="225" t="n">
        <v>0</v>
      </c>
      <c r="DA117" s="225" t="n">
        <v>0</v>
      </c>
      <c r="DB117" s="225" t="n">
        <v>0</v>
      </c>
      <c r="DC117" s="224" t="n">
        <f aca="false">$AW117-$AX117-BB117</f>
        <v>2405.5971</v>
      </c>
      <c r="DD117" s="224" t="n">
        <f aca="false">DP117</f>
        <v>17.0064</v>
      </c>
      <c r="DE117" s="224" t="n">
        <f aca="false">DQ117</f>
        <v>0</v>
      </c>
      <c r="DF117" s="224" t="n">
        <f aca="false">DR117</f>
        <v>0</v>
      </c>
      <c r="DG117" s="224" t="n">
        <f aca="false">DS117</f>
        <v>17.0064</v>
      </c>
      <c r="DH117" s="224" t="n">
        <f aca="false">DI117+DJ117+DK117</f>
        <v>0</v>
      </c>
      <c r="DI117" s="225" t="n">
        <v>0</v>
      </c>
      <c r="DJ117" s="225" t="n">
        <v>0</v>
      </c>
      <c r="DK117" s="225" t="n">
        <v>0</v>
      </c>
      <c r="DL117" s="224" t="n">
        <f aca="false">DM117+DN117+DO117</f>
        <v>0</v>
      </c>
      <c r="DM117" s="225" t="n">
        <v>0</v>
      </c>
      <c r="DN117" s="225" t="n">
        <v>0</v>
      </c>
      <c r="DO117" s="225" t="n">
        <v>0</v>
      </c>
      <c r="DP117" s="224" t="n">
        <f aca="false">DQ117+DR117+DS117</f>
        <v>17.0064</v>
      </c>
      <c r="DQ117" s="225" t="n">
        <v>0</v>
      </c>
      <c r="DR117" s="225" t="n">
        <v>0</v>
      </c>
      <c r="DS117" s="225" t="n">
        <v>17.0064</v>
      </c>
      <c r="DT117" s="224" t="n">
        <f aca="false">$AW117-$AX117-BC117</f>
        <v>2388.5907</v>
      </c>
      <c r="DU117" s="224" t="n">
        <f aca="false">BC117-AY117</f>
        <v>17.0064</v>
      </c>
      <c r="DV117" s="225"/>
      <c r="DW117" s="225"/>
      <c r="DX117" s="226" t="s">
        <v>286</v>
      </c>
      <c r="DY117" s="225" t="n">
        <f aca="false">DU117</f>
        <v>17.0064</v>
      </c>
      <c r="DZ117" s="226" t="s">
        <v>286</v>
      </c>
      <c r="EA117" s="228" t="s">
        <v>279</v>
      </c>
      <c r="EB117" s="213" t="n">
        <v>0</v>
      </c>
      <c r="EC117" s="190" t="str">
        <f aca="false">AN117 &amp; EB117</f>
        <v>Амортизационные отчисления0</v>
      </c>
      <c r="ED117" s="190" t="str">
        <f aca="false">AN117&amp;AO117</f>
        <v>Амортизационные отчислениянет</v>
      </c>
      <c r="EE117" s="191"/>
      <c r="EF117" s="191"/>
      <c r="EG117" s="220"/>
      <c r="EH117" s="220"/>
      <c r="EI117" s="220"/>
      <c r="EJ117" s="220"/>
      <c r="EV117" s="191"/>
    </row>
    <row r="118" customFormat="false" ht="15" hidden="false" customHeight="true" outlineLevel="0" collapsed="false">
      <c r="C118" s="204"/>
      <c r="D118" s="205"/>
      <c r="E118" s="206"/>
      <c r="F118" s="206"/>
      <c r="G118" s="206"/>
      <c r="H118" s="206"/>
      <c r="I118" s="206"/>
      <c r="J118" s="206"/>
      <c r="K118" s="205"/>
      <c r="L118" s="214"/>
      <c r="M118" s="214"/>
      <c r="N118" s="205"/>
      <c r="O118" s="205"/>
      <c r="P118" s="207"/>
      <c r="Q118" s="207"/>
      <c r="R118" s="208"/>
      <c r="S118" s="209"/>
      <c r="T118" s="210"/>
      <c r="U118" s="215"/>
      <c r="V118" s="216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221"/>
      <c r="AM118" s="183" t="s">
        <v>228</v>
      </c>
      <c r="AN118" s="222" t="s">
        <v>221</v>
      </c>
      <c r="AO118" s="223" t="s">
        <v>56</v>
      </c>
      <c r="AP118" s="223"/>
      <c r="AQ118" s="223"/>
      <c r="AR118" s="223"/>
      <c r="AS118" s="223"/>
      <c r="AT118" s="223"/>
      <c r="AU118" s="223"/>
      <c r="AV118" s="223"/>
      <c r="AW118" s="224" t="n">
        <v>0</v>
      </c>
      <c r="AX118" s="224" t="n">
        <v>0</v>
      </c>
      <c r="AY118" s="224" t="n">
        <v>0</v>
      </c>
      <c r="AZ118" s="224" t="n">
        <f aca="false">BE118</f>
        <v>0</v>
      </c>
      <c r="BA118" s="224" t="n">
        <f aca="false">BV118</f>
        <v>0</v>
      </c>
      <c r="BB118" s="224" t="n">
        <f aca="false">CM118</f>
        <v>0</v>
      </c>
      <c r="BC118" s="224" t="n">
        <f aca="false">DD118</f>
        <v>0</v>
      </c>
      <c r="BD118" s="224" t="n">
        <f aca="false">AW118-AX118-BC118</f>
        <v>0</v>
      </c>
      <c r="BE118" s="224" t="n">
        <f aca="false">BQ118</f>
        <v>0</v>
      </c>
      <c r="BF118" s="224" t="n">
        <f aca="false">BR118</f>
        <v>0</v>
      </c>
      <c r="BG118" s="224" t="n">
        <f aca="false">BS118</f>
        <v>0</v>
      </c>
      <c r="BH118" s="224" t="n">
        <f aca="false">BT118</f>
        <v>0</v>
      </c>
      <c r="BI118" s="224" t="n">
        <f aca="false">BJ118+BK118+BL118</f>
        <v>0</v>
      </c>
      <c r="BJ118" s="225" t="n">
        <v>0</v>
      </c>
      <c r="BK118" s="225" t="n">
        <v>0</v>
      </c>
      <c r="BL118" s="225" t="n">
        <v>0</v>
      </c>
      <c r="BM118" s="224" t="n">
        <f aca="false">BN118+BO118+BP118</f>
        <v>0</v>
      </c>
      <c r="BN118" s="225" t="n">
        <v>0</v>
      </c>
      <c r="BO118" s="225" t="n">
        <v>0</v>
      </c>
      <c r="BP118" s="225" t="n">
        <v>0</v>
      </c>
      <c r="BQ118" s="224" t="n">
        <f aca="false">BR118+BS118+BT118</f>
        <v>0</v>
      </c>
      <c r="BR118" s="225" t="n">
        <v>0</v>
      </c>
      <c r="BS118" s="225" t="n">
        <v>0</v>
      </c>
      <c r="BT118" s="225" t="n">
        <v>0</v>
      </c>
      <c r="BU118" s="224" t="n">
        <f aca="false">$AW118-$AX118-AZ118</f>
        <v>0</v>
      </c>
      <c r="BV118" s="224" t="n">
        <f aca="false">CH118</f>
        <v>0</v>
      </c>
      <c r="BW118" s="224" t="n">
        <f aca="false">CI118</f>
        <v>0</v>
      </c>
      <c r="BX118" s="224" t="n">
        <f aca="false">CJ118</f>
        <v>0</v>
      </c>
      <c r="BY118" s="224" t="n">
        <f aca="false">CK118</f>
        <v>0</v>
      </c>
      <c r="BZ118" s="224" t="n">
        <f aca="false">CA118+CB118+CC118</f>
        <v>0</v>
      </c>
      <c r="CA118" s="225" t="n">
        <v>0</v>
      </c>
      <c r="CB118" s="225" t="n">
        <v>0</v>
      </c>
      <c r="CC118" s="225" t="n">
        <v>0</v>
      </c>
      <c r="CD118" s="224" t="n">
        <f aca="false">CE118+CF118+CG118</f>
        <v>0</v>
      </c>
      <c r="CE118" s="225" t="n">
        <v>0</v>
      </c>
      <c r="CF118" s="225" t="n">
        <v>0</v>
      </c>
      <c r="CG118" s="225" t="n">
        <v>0</v>
      </c>
      <c r="CH118" s="224" t="n">
        <f aca="false">CI118+CJ118+CK118</f>
        <v>0</v>
      </c>
      <c r="CI118" s="225" t="n">
        <v>0</v>
      </c>
      <c r="CJ118" s="225" t="n">
        <v>0</v>
      </c>
      <c r="CK118" s="225" t="n">
        <v>0</v>
      </c>
      <c r="CL118" s="224" t="n">
        <f aca="false">$AW118-$AX118-BA118</f>
        <v>0</v>
      </c>
      <c r="CM118" s="224" t="n">
        <f aca="false">CY118</f>
        <v>0</v>
      </c>
      <c r="CN118" s="224" t="n">
        <f aca="false">CZ118</f>
        <v>0</v>
      </c>
      <c r="CO118" s="224" t="n">
        <f aca="false">DA118</f>
        <v>0</v>
      </c>
      <c r="CP118" s="224" t="n">
        <f aca="false">DB118</f>
        <v>0</v>
      </c>
      <c r="CQ118" s="224" t="n">
        <f aca="false">CR118+CS118+CT118</f>
        <v>0</v>
      </c>
      <c r="CR118" s="225" t="n">
        <v>0</v>
      </c>
      <c r="CS118" s="225" t="n">
        <v>0</v>
      </c>
      <c r="CT118" s="225" t="n">
        <v>0</v>
      </c>
      <c r="CU118" s="224" t="n">
        <f aca="false">CV118+CW118+CX118</f>
        <v>0</v>
      </c>
      <c r="CV118" s="225" t="n">
        <v>0</v>
      </c>
      <c r="CW118" s="225" t="n">
        <v>0</v>
      </c>
      <c r="CX118" s="225" t="n">
        <v>0</v>
      </c>
      <c r="CY118" s="224" t="n">
        <f aca="false">CZ118+DA118+DB118</f>
        <v>0</v>
      </c>
      <c r="CZ118" s="225" t="n">
        <v>0</v>
      </c>
      <c r="DA118" s="225" t="n">
        <v>0</v>
      </c>
      <c r="DB118" s="225" t="n">
        <v>0</v>
      </c>
      <c r="DC118" s="224" t="n">
        <f aca="false">$AW118-$AX118-BB118</f>
        <v>0</v>
      </c>
      <c r="DD118" s="224" t="n">
        <f aca="false">DP118</f>
        <v>0</v>
      </c>
      <c r="DE118" s="224" t="n">
        <f aca="false">DQ118</f>
        <v>0</v>
      </c>
      <c r="DF118" s="224" t="n">
        <f aca="false">DR118</f>
        <v>0</v>
      </c>
      <c r="DG118" s="224" t="n">
        <f aca="false">DS118</f>
        <v>0</v>
      </c>
      <c r="DH118" s="224" t="n">
        <f aca="false">DI118+DJ118+DK118</f>
        <v>0</v>
      </c>
      <c r="DI118" s="225" t="n">
        <v>0</v>
      </c>
      <c r="DJ118" s="225" t="n">
        <v>0</v>
      </c>
      <c r="DK118" s="225" t="n">
        <v>0</v>
      </c>
      <c r="DL118" s="224" t="n">
        <f aca="false">DM118+DN118+DO118</f>
        <v>0</v>
      </c>
      <c r="DM118" s="225" t="n">
        <v>0</v>
      </c>
      <c r="DN118" s="225" t="n">
        <v>0</v>
      </c>
      <c r="DO118" s="225" t="n">
        <v>0</v>
      </c>
      <c r="DP118" s="224" t="n">
        <f aca="false">DQ118+DR118+DS118</f>
        <v>0</v>
      </c>
      <c r="DQ118" s="225" t="n">
        <v>0</v>
      </c>
      <c r="DR118" s="225" t="n">
        <v>0</v>
      </c>
      <c r="DS118" s="225" t="n">
        <v>0</v>
      </c>
      <c r="DT118" s="224" t="n">
        <f aca="false">$AW118-$AX118-BC118</f>
        <v>0</v>
      </c>
      <c r="DU118" s="224" t="n">
        <f aca="false">BC118-AY118</f>
        <v>0</v>
      </c>
      <c r="DV118" s="225"/>
      <c r="DW118" s="225"/>
      <c r="DX118" s="226"/>
      <c r="DY118" s="225"/>
      <c r="DZ118" s="226"/>
      <c r="EA118" s="227"/>
      <c r="EB118" s="213" t="n">
        <v>0</v>
      </c>
      <c r="EC118" s="190" t="str">
        <f aca="false">AN118 &amp; EB118</f>
        <v>Прибыль направляемая на инвестиции0</v>
      </c>
      <c r="ED118" s="190" t="str">
        <f aca="false">AN118&amp;AO118</f>
        <v>Прибыль направляемая на инвестициинет</v>
      </c>
      <c r="EE118" s="191"/>
      <c r="EF118" s="191"/>
      <c r="EG118" s="220"/>
      <c r="EH118" s="220"/>
      <c r="EI118" s="220"/>
      <c r="EJ118" s="220"/>
      <c r="EV118" s="191"/>
    </row>
    <row r="119" customFormat="false" ht="11.25" hidden="false" customHeight="true" outlineLevel="0" collapsed="false">
      <c r="C119" s="204"/>
      <c r="D119" s="205" t="n">
        <v>20</v>
      </c>
      <c r="E119" s="206" t="s">
        <v>259</v>
      </c>
      <c r="F119" s="206" t="s">
        <v>260</v>
      </c>
      <c r="G119" s="206" t="s">
        <v>261</v>
      </c>
      <c r="H119" s="206" t="s">
        <v>304</v>
      </c>
      <c r="I119" s="206" t="s">
        <v>263</v>
      </c>
      <c r="J119" s="206" t="s">
        <v>263</v>
      </c>
      <c r="K119" s="205" t="s">
        <v>264</v>
      </c>
      <c r="L119" s="206"/>
      <c r="M119" s="206"/>
      <c r="N119" s="205" t="n">
        <v>5</v>
      </c>
      <c r="O119" s="205" t="n">
        <v>2022</v>
      </c>
      <c r="P119" s="207" t="s">
        <v>178</v>
      </c>
      <c r="Q119" s="207" t="s">
        <v>276</v>
      </c>
      <c r="R119" s="208" t="n">
        <v>0</v>
      </c>
      <c r="S119" s="209" t="n">
        <v>0</v>
      </c>
      <c r="T119" s="210"/>
      <c r="U119" s="211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  <c r="CM119" s="212"/>
      <c r="CN119" s="212"/>
      <c r="CO119" s="212"/>
      <c r="CP119" s="212"/>
      <c r="CQ119" s="212"/>
      <c r="CR119" s="212"/>
      <c r="CS119" s="212"/>
      <c r="CT119" s="212"/>
      <c r="CU119" s="212"/>
      <c r="CV119" s="212"/>
      <c r="CW119" s="212"/>
      <c r="CX119" s="212"/>
      <c r="CY119" s="212"/>
      <c r="CZ119" s="212"/>
      <c r="DA119" s="212"/>
      <c r="DB119" s="212"/>
      <c r="DC119" s="212"/>
      <c r="DD119" s="212"/>
      <c r="DE119" s="212"/>
      <c r="DF119" s="212"/>
      <c r="DG119" s="212"/>
      <c r="DH119" s="212"/>
      <c r="DI119" s="212"/>
      <c r="DJ119" s="212"/>
      <c r="DK119" s="212"/>
      <c r="DL119" s="212"/>
      <c r="DM119" s="212"/>
      <c r="DN119" s="212"/>
      <c r="DO119" s="212"/>
      <c r="DP119" s="212"/>
      <c r="DQ119" s="212"/>
      <c r="DR119" s="212"/>
      <c r="DS119" s="212"/>
      <c r="DT119" s="212"/>
      <c r="DU119" s="212"/>
      <c r="DV119" s="212"/>
      <c r="DW119" s="212"/>
      <c r="DX119" s="212"/>
      <c r="DY119" s="212"/>
      <c r="DZ119" s="212"/>
      <c r="EA119" s="212"/>
      <c r="EB119" s="213"/>
      <c r="EC119" s="191"/>
      <c r="ED119" s="191"/>
      <c r="EE119" s="191"/>
      <c r="EF119" s="191"/>
      <c r="EG119" s="191"/>
      <c r="EH119" s="191"/>
      <c r="EI119" s="191"/>
    </row>
    <row r="120" customFormat="false" ht="11.25" hidden="false" customHeight="true" outlineLevel="0" collapsed="false">
      <c r="C120" s="204"/>
      <c r="D120" s="205"/>
      <c r="E120" s="206"/>
      <c r="F120" s="206"/>
      <c r="G120" s="206"/>
      <c r="H120" s="206"/>
      <c r="I120" s="206"/>
      <c r="J120" s="206"/>
      <c r="K120" s="205"/>
      <c r="L120" s="214"/>
      <c r="M120" s="214"/>
      <c r="N120" s="205"/>
      <c r="O120" s="205"/>
      <c r="P120" s="207"/>
      <c r="Q120" s="207"/>
      <c r="R120" s="208"/>
      <c r="S120" s="209"/>
      <c r="T120" s="210"/>
      <c r="U120" s="215"/>
      <c r="V120" s="216" t="n">
        <v>1</v>
      </c>
      <c r="W120" s="183" t="s">
        <v>266</v>
      </c>
      <c r="X120" s="183" t="s">
        <v>267</v>
      </c>
      <c r="Y120" s="183" t="s">
        <v>268</v>
      </c>
      <c r="Z120" s="183" t="s">
        <v>269</v>
      </c>
      <c r="AA120" s="183" t="s">
        <v>269</v>
      </c>
      <c r="AB120" s="183" t="s">
        <v>264</v>
      </c>
      <c r="AC120" s="183" t="s">
        <v>270</v>
      </c>
      <c r="AD120" s="183" t="s">
        <v>271</v>
      </c>
      <c r="AE120" s="183" t="s">
        <v>272</v>
      </c>
      <c r="AF120" s="183" t="s">
        <v>273</v>
      </c>
      <c r="AG120" s="183" t="s">
        <v>263</v>
      </c>
      <c r="AH120" s="183" t="s">
        <v>263</v>
      </c>
      <c r="AI120" s="183" t="s">
        <v>264</v>
      </c>
      <c r="AJ120" s="183" t="s">
        <v>270</v>
      </c>
      <c r="AK120" s="183" t="s">
        <v>271</v>
      </c>
      <c r="AL120" s="217"/>
      <c r="AM120" s="218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  <c r="DW120" s="143"/>
      <c r="DX120" s="143"/>
      <c r="DY120" s="143"/>
      <c r="DZ120" s="143"/>
      <c r="EA120" s="143"/>
      <c r="EB120" s="213"/>
      <c r="EC120" s="220"/>
      <c r="ED120" s="220"/>
      <c r="EE120" s="220"/>
      <c r="EF120" s="191"/>
      <c r="EG120" s="220"/>
      <c r="EH120" s="220"/>
      <c r="EI120" s="220"/>
      <c r="EJ120" s="220"/>
      <c r="EK120" s="220"/>
    </row>
    <row r="121" customFormat="false" ht="15" hidden="false" customHeight="true" outlineLevel="0" collapsed="false">
      <c r="C121" s="204"/>
      <c r="D121" s="205"/>
      <c r="E121" s="206"/>
      <c r="F121" s="206"/>
      <c r="G121" s="206"/>
      <c r="H121" s="206"/>
      <c r="I121" s="206"/>
      <c r="J121" s="206"/>
      <c r="K121" s="205"/>
      <c r="L121" s="214"/>
      <c r="M121" s="214"/>
      <c r="N121" s="205"/>
      <c r="O121" s="205"/>
      <c r="P121" s="207"/>
      <c r="Q121" s="207"/>
      <c r="R121" s="208"/>
      <c r="S121" s="209"/>
      <c r="T121" s="210"/>
      <c r="U121" s="215"/>
      <c r="V121" s="216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221"/>
      <c r="AM121" s="183" t="s">
        <v>274</v>
      </c>
      <c r="AN121" s="222" t="s">
        <v>223</v>
      </c>
      <c r="AO121" s="223" t="s">
        <v>56</v>
      </c>
      <c r="AP121" s="223"/>
      <c r="AQ121" s="223"/>
      <c r="AR121" s="223"/>
      <c r="AS121" s="223"/>
      <c r="AT121" s="223"/>
      <c r="AU121" s="223"/>
      <c r="AV121" s="223"/>
      <c r="AW121" s="224" t="n">
        <v>0</v>
      </c>
      <c r="AX121" s="224" t="n">
        <v>0</v>
      </c>
      <c r="AY121" s="224" t="n">
        <v>0</v>
      </c>
      <c r="AZ121" s="224" t="n">
        <f aca="false">BE121</f>
        <v>0</v>
      </c>
      <c r="BA121" s="224" t="n">
        <f aca="false">BV121</f>
        <v>0</v>
      </c>
      <c r="BB121" s="224" t="n">
        <f aca="false">CM121</f>
        <v>0</v>
      </c>
      <c r="BC121" s="224" t="n">
        <f aca="false">DD121</f>
        <v>0</v>
      </c>
      <c r="BD121" s="224" t="n">
        <f aca="false">AW121-AX121-BC121</f>
        <v>0</v>
      </c>
      <c r="BE121" s="224" t="n">
        <f aca="false">BQ121</f>
        <v>0</v>
      </c>
      <c r="BF121" s="224" t="n">
        <f aca="false">BR121</f>
        <v>0</v>
      </c>
      <c r="BG121" s="224" t="n">
        <f aca="false">BS121</f>
        <v>0</v>
      </c>
      <c r="BH121" s="224" t="n">
        <f aca="false">BT121</f>
        <v>0</v>
      </c>
      <c r="BI121" s="224" t="n">
        <f aca="false">BJ121+BK121+BL121</f>
        <v>0</v>
      </c>
      <c r="BJ121" s="225" t="n">
        <v>0</v>
      </c>
      <c r="BK121" s="225" t="n">
        <v>0</v>
      </c>
      <c r="BL121" s="225" t="n">
        <v>0</v>
      </c>
      <c r="BM121" s="224" t="n">
        <f aca="false">BN121+BO121+BP121</f>
        <v>0</v>
      </c>
      <c r="BN121" s="225" t="n">
        <v>0</v>
      </c>
      <c r="BO121" s="225" t="n">
        <v>0</v>
      </c>
      <c r="BP121" s="225" t="n">
        <v>0</v>
      </c>
      <c r="BQ121" s="224" t="n">
        <f aca="false">BR121+BS121+BT121</f>
        <v>0</v>
      </c>
      <c r="BR121" s="225" t="n">
        <v>0</v>
      </c>
      <c r="BS121" s="225" t="n">
        <v>0</v>
      </c>
      <c r="BT121" s="225" t="n">
        <v>0</v>
      </c>
      <c r="BU121" s="224" t="n">
        <f aca="false">$AW121-$AX121-AZ121</f>
        <v>0</v>
      </c>
      <c r="BV121" s="224" t="n">
        <f aca="false">CH121</f>
        <v>0</v>
      </c>
      <c r="BW121" s="224" t="n">
        <f aca="false">CI121</f>
        <v>0</v>
      </c>
      <c r="BX121" s="224" t="n">
        <f aca="false">CJ121</f>
        <v>0</v>
      </c>
      <c r="BY121" s="224" t="n">
        <f aca="false">CK121</f>
        <v>0</v>
      </c>
      <c r="BZ121" s="224" t="n">
        <f aca="false">CA121+CB121+CC121</f>
        <v>0</v>
      </c>
      <c r="CA121" s="225" t="n">
        <v>0</v>
      </c>
      <c r="CB121" s="225" t="n">
        <v>0</v>
      </c>
      <c r="CC121" s="225" t="n">
        <v>0</v>
      </c>
      <c r="CD121" s="224" t="n">
        <f aca="false">CE121+CF121+CG121</f>
        <v>0</v>
      </c>
      <c r="CE121" s="225" t="n">
        <v>0</v>
      </c>
      <c r="CF121" s="225" t="n">
        <v>0</v>
      </c>
      <c r="CG121" s="225" t="n">
        <v>0</v>
      </c>
      <c r="CH121" s="224" t="n">
        <f aca="false">CI121+CJ121+CK121</f>
        <v>0</v>
      </c>
      <c r="CI121" s="225" t="n">
        <v>0</v>
      </c>
      <c r="CJ121" s="225" t="n">
        <v>0</v>
      </c>
      <c r="CK121" s="225" t="n">
        <v>0</v>
      </c>
      <c r="CL121" s="224" t="n">
        <f aca="false">$AW121-$AX121-BA121</f>
        <v>0</v>
      </c>
      <c r="CM121" s="224" t="n">
        <f aca="false">CY121</f>
        <v>0</v>
      </c>
      <c r="CN121" s="224" t="n">
        <f aca="false">CZ121</f>
        <v>0</v>
      </c>
      <c r="CO121" s="224" t="n">
        <f aca="false">DA121</f>
        <v>0</v>
      </c>
      <c r="CP121" s="224" t="n">
        <f aca="false">DB121</f>
        <v>0</v>
      </c>
      <c r="CQ121" s="224" t="n">
        <f aca="false">CR121+CS121+CT121</f>
        <v>0</v>
      </c>
      <c r="CR121" s="225" t="n">
        <v>0</v>
      </c>
      <c r="CS121" s="225" t="n">
        <v>0</v>
      </c>
      <c r="CT121" s="225" t="n">
        <v>0</v>
      </c>
      <c r="CU121" s="224" t="n">
        <f aca="false">CV121+CW121+CX121</f>
        <v>0</v>
      </c>
      <c r="CV121" s="225" t="n">
        <v>0</v>
      </c>
      <c r="CW121" s="225" t="n">
        <v>0</v>
      </c>
      <c r="CX121" s="225" t="n">
        <v>0</v>
      </c>
      <c r="CY121" s="224" t="n">
        <f aca="false">CZ121+DA121+DB121</f>
        <v>0</v>
      </c>
      <c r="CZ121" s="225" t="n">
        <v>0</v>
      </c>
      <c r="DA121" s="225" t="n">
        <v>0</v>
      </c>
      <c r="DB121" s="225" t="n">
        <v>0</v>
      </c>
      <c r="DC121" s="224" t="n">
        <f aca="false">$AW121-$AX121-BB121</f>
        <v>0</v>
      </c>
      <c r="DD121" s="224" t="n">
        <f aca="false">DP121</f>
        <v>0</v>
      </c>
      <c r="DE121" s="224" t="n">
        <f aca="false">DQ121</f>
        <v>0</v>
      </c>
      <c r="DF121" s="224" t="n">
        <f aca="false">DR121</f>
        <v>0</v>
      </c>
      <c r="DG121" s="224" t="n">
        <f aca="false">DS121</f>
        <v>0</v>
      </c>
      <c r="DH121" s="224" t="n">
        <f aca="false">DI121+DJ121+DK121</f>
        <v>0</v>
      </c>
      <c r="DI121" s="225" t="n">
        <v>0</v>
      </c>
      <c r="DJ121" s="225" t="n">
        <v>0</v>
      </c>
      <c r="DK121" s="225" t="n">
        <v>0</v>
      </c>
      <c r="DL121" s="224" t="n">
        <f aca="false">DM121+DN121+DO121</f>
        <v>0</v>
      </c>
      <c r="DM121" s="225" t="n">
        <v>0</v>
      </c>
      <c r="DN121" s="225" t="n">
        <v>0</v>
      </c>
      <c r="DO121" s="225" t="n">
        <v>0</v>
      </c>
      <c r="DP121" s="224" t="n">
        <f aca="false">DQ121+DR121+DS121</f>
        <v>0</v>
      </c>
      <c r="DQ121" s="225" t="n">
        <v>0</v>
      </c>
      <c r="DR121" s="225" t="n">
        <v>0</v>
      </c>
      <c r="DS121" s="225" t="n">
        <v>0</v>
      </c>
      <c r="DT121" s="224" t="n">
        <f aca="false">$AW121-$AX121-BC121</f>
        <v>0</v>
      </c>
      <c r="DU121" s="224" t="n">
        <f aca="false">BC121-AY121</f>
        <v>0</v>
      </c>
      <c r="DV121" s="225"/>
      <c r="DW121" s="225"/>
      <c r="DX121" s="226"/>
      <c r="DY121" s="225"/>
      <c r="DZ121" s="226"/>
      <c r="EA121" s="227"/>
      <c r="EB121" s="213" t="n">
        <v>0</v>
      </c>
      <c r="EC121" s="190" t="str">
        <f aca="false">AN121 &amp; EB121</f>
        <v>Амортизационные отчисления0</v>
      </c>
      <c r="ED121" s="190" t="str">
        <f aca="false">AN121&amp;AO121</f>
        <v>Амортизационные отчислениянет</v>
      </c>
      <c r="EE121" s="191"/>
      <c r="EF121" s="191"/>
      <c r="EG121" s="220"/>
      <c r="EH121" s="220"/>
      <c r="EI121" s="220"/>
      <c r="EJ121" s="220"/>
      <c r="EV121" s="191"/>
    </row>
    <row r="122" customFormat="false" ht="15" hidden="false" customHeight="true" outlineLevel="0" collapsed="false">
      <c r="C122" s="204"/>
      <c r="D122" s="205"/>
      <c r="E122" s="206"/>
      <c r="F122" s="206"/>
      <c r="G122" s="206"/>
      <c r="H122" s="206"/>
      <c r="I122" s="206"/>
      <c r="J122" s="206"/>
      <c r="K122" s="205"/>
      <c r="L122" s="214"/>
      <c r="M122" s="214"/>
      <c r="N122" s="205"/>
      <c r="O122" s="205"/>
      <c r="P122" s="207"/>
      <c r="Q122" s="207"/>
      <c r="R122" s="208"/>
      <c r="S122" s="209"/>
      <c r="T122" s="210"/>
      <c r="U122" s="215"/>
      <c r="V122" s="216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221"/>
      <c r="AM122" s="183" t="s">
        <v>228</v>
      </c>
      <c r="AN122" s="222" t="s">
        <v>221</v>
      </c>
      <c r="AO122" s="223" t="s">
        <v>56</v>
      </c>
      <c r="AP122" s="223"/>
      <c r="AQ122" s="223"/>
      <c r="AR122" s="223"/>
      <c r="AS122" s="223"/>
      <c r="AT122" s="223"/>
      <c r="AU122" s="223"/>
      <c r="AV122" s="223"/>
      <c r="AW122" s="224" t="n">
        <v>0</v>
      </c>
      <c r="AX122" s="224" t="n">
        <v>0</v>
      </c>
      <c r="AY122" s="224" t="n">
        <v>0</v>
      </c>
      <c r="AZ122" s="224" t="n">
        <f aca="false">BE122</f>
        <v>0</v>
      </c>
      <c r="BA122" s="224" t="n">
        <f aca="false">BV122</f>
        <v>0</v>
      </c>
      <c r="BB122" s="224" t="n">
        <f aca="false">CM122</f>
        <v>0</v>
      </c>
      <c r="BC122" s="224" t="n">
        <f aca="false">DD122</f>
        <v>0</v>
      </c>
      <c r="BD122" s="224" t="n">
        <f aca="false">AW122-AX122-BC122</f>
        <v>0</v>
      </c>
      <c r="BE122" s="224" t="n">
        <f aca="false">BQ122</f>
        <v>0</v>
      </c>
      <c r="BF122" s="224" t="n">
        <f aca="false">BR122</f>
        <v>0</v>
      </c>
      <c r="BG122" s="224" t="n">
        <f aca="false">BS122</f>
        <v>0</v>
      </c>
      <c r="BH122" s="224" t="n">
        <f aca="false">BT122</f>
        <v>0</v>
      </c>
      <c r="BI122" s="224" t="n">
        <f aca="false">BJ122+BK122+BL122</f>
        <v>0</v>
      </c>
      <c r="BJ122" s="225" t="n">
        <v>0</v>
      </c>
      <c r="BK122" s="225" t="n">
        <v>0</v>
      </c>
      <c r="BL122" s="225" t="n">
        <v>0</v>
      </c>
      <c r="BM122" s="224" t="n">
        <f aca="false">BN122+BO122+BP122</f>
        <v>0</v>
      </c>
      <c r="BN122" s="225" t="n">
        <v>0</v>
      </c>
      <c r="BO122" s="225" t="n">
        <v>0</v>
      </c>
      <c r="BP122" s="225" t="n">
        <v>0</v>
      </c>
      <c r="BQ122" s="224" t="n">
        <f aca="false">BR122+BS122+BT122</f>
        <v>0</v>
      </c>
      <c r="BR122" s="225" t="n">
        <v>0</v>
      </c>
      <c r="BS122" s="225" t="n">
        <v>0</v>
      </c>
      <c r="BT122" s="225" t="n">
        <v>0</v>
      </c>
      <c r="BU122" s="224" t="n">
        <f aca="false">$AW122-$AX122-AZ122</f>
        <v>0</v>
      </c>
      <c r="BV122" s="224" t="n">
        <f aca="false">CH122</f>
        <v>0</v>
      </c>
      <c r="BW122" s="224" t="n">
        <f aca="false">CI122</f>
        <v>0</v>
      </c>
      <c r="BX122" s="224" t="n">
        <f aca="false">CJ122</f>
        <v>0</v>
      </c>
      <c r="BY122" s="224" t="n">
        <f aca="false">CK122</f>
        <v>0</v>
      </c>
      <c r="BZ122" s="224" t="n">
        <f aca="false">CA122+CB122+CC122</f>
        <v>0</v>
      </c>
      <c r="CA122" s="225" t="n">
        <v>0</v>
      </c>
      <c r="CB122" s="225" t="n">
        <v>0</v>
      </c>
      <c r="CC122" s="225" t="n">
        <v>0</v>
      </c>
      <c r="CD122" s="224" t="n">
        <f aca="false">CE122+CF122+CG122</f>
        <v>0</v>
      </c>
      <c r="CE122" s="225" t="n">
        <v>0</v>
      </c>
      <c r="CF122" s="225" t="n">
        <v>0</v>
      </c>
      <c r="CG122" s="225" t="n">
        <v>0</v>
      </c>
      <c r="CH122" s="224" t="n">
        <f aca="false">CI122+CJ122+CK122</f>
        <v>0</v>
      </c>
      <c r="CI122" s="225" t="n">
        <v>0</v>
      </c>
      <c r="CJ122" s="225" t="n">
        <v>0</v>
      </c>
      <c r="CK122" s="225" t="n">
        <v>0</v>
      </c>
      <c r="CL122" s="224" t="n">
        <f aca="false">$AW122-$AX122-BA122</f>
        <v>0</v>
      </c>
      <c r="CM122" s="224" t="n">
        <f aca="false">CY122</f>
        <v>0</v>
      </c>
      <c r="CN122" s="224" t="n">
        <f aca="false">CZ122</f>
        <v>0</v>
      </c>
      <c r="CO122" s="224" t="n">
        <f aca="false">DA122</f>
        <v>0</v>
      </c>
      <c r="CP122" s="224" t="n">
        <f aca="false">DB122</f>
        <v>0</v>
      </c>
      <c r="CQ122" s="224" t="n">
        <f aca="false">CR122+CS122+CT122</f>
        <v>0</v>
      </c>
      <c r="CR122" s="225" t="n">
        <v>0</v>
      </c>
      <c r="CS122" s="225" t="n">
        <v>0</v>
      </c>
      <c r="CT122" s="225" t="n">
        <v>0</v>
      </c>
      <c r="CU122" s="224" t="n">
        <f aca="false">CV122+CW122+CX122</f>
        <v>0</v>
      </c>
      <c r="CV122" s="225" t="n">
        <v>0</v>
      </c>
      <c r="CW122" s="225" t="n">
        <v>0</v>
      </c>
      <c r="CX122" s="225" t="n">
        <v>0</v>
      </c>
      <c r="CY122" s="224" t="n">
        <f aca="false">CZ122+DA122+DB122</f>
        <v>0</v>
      </c>
      <c r="CZ122" s="225" t="n">
        <v>0</v>
      </c>
      <c r="DA122" s="225" t="n">
        <v>0</v>
      </c>
      <c r="DB122" s="225" t="n">
        <v>0</v>
      </c>
      <c r="DC122" s="224" t="n">
        <f aca="false">$AW122-$AX122-BB122</f>
        <v>0</v>
      </c>
      <c r="DD122" s="224" t="n">
        <f aca="false">DP122</f>
        <v>0</v>
      </c>
      <c r="DE122" s="224" t="n">
        <f aca="false">DQ122</f>
        <v>0</v>
      </c>
      <c r="DF122" s="224" t="n">
        <f aca="false">DR122</f>
        <v>0</v>
      </c>
      <c r="DG122" s="224" t="n">
        <f aca="false">DS122</f>
        <v>0</v>
      </c>
      <c r="DH122" s="224" t="n">
        <f aca="false">DI122+DJ122+DK122</f>
        <v>0</v>
      </c>
      <c r="DI122" s="225" t="n">
        <v>0</v>
      </c>
      <c r="DJ122" s="225" t="n">
        <v>0</v>
      </c>
      <c r="DK122" s="225" t="n">
        <v>0</v>
      </c>
      <c r="DL122" s="224" t="n">
        <f aca="false">DM122+DN122+DO122</f>
        <v>0</v>
      </c>
      <c r="DM122" s="225" t="n">
        <v>0</v>
      </c>
      <c r="DN122" s="225" t="n">
        <v>0</v>
      </c>
      <c r="DO122" s="225" t="n">
        <v>0</v>
      </c>
      <c r="DP122" s="224" t="n">
        <f aca="false">DQ122+DR122+DS122</f>
        <v>0</v>
      </c>
      <c r="DQ122" s="225" t="n">
        <v>0</v>
      </c>
      <c r="DR122" s="225" t="n">
        <v>0</v>
      </c>
      <c r="DS122" s="225" t="n">
        <v>0</v>
      </c>
      <c r="DT122" s="224" t="n">
        <f aca="false">$AW122-$AX122-BC122</f>
        <v>0</v>
      </c>
      <c r="DU122" s="224" t="n">
        <f aca="false">BC122-AY122</f>
        <v>0</v>
      </c>
      <c r="DV122" s="225"/>
      <c r="DW122" s="225"/>
      <c r="DX122" s="226"/>
      <c r="DY122" s="225"/>
      <c r="DZ122" s="226"/>
      <c r="EA122" s="227"/>
      <c r="EB122" s="213" t="n">
        <v>0</v>
      </c>
      <c r="EC122" s="190" t="str">
        <f aca="false">AN122 &amp; EB122</f>
        <v>Прибыль направляемая на инвестиции0</v>
      </c>
      <c r="ED122" s="190" t="str">
        <f aca="false">AN122&amp;AO122</f>
        <v>Прибыль направляемая на инвестициинет</v>
      </c>
      <c r="EE122" s="191"/>
      <c r="EF122" s="191"/>
      <c r="EG122" s="220"/>
      <c r="EH122" s="220"/>
      <c r="EI122" s="220"/>
      <c r="EJ122" s="220"/>
      <c r="EV122" s="191"/>
    </row>
    <row r="123" customFormat="false" ht="11.25" hidden="false" customHeight="true" outlineLevel="0" collapsed="false">
      <c r="C123" s="204"/>
      <c r="D123" s="205" t="n">
        <v>21</v>
      </c>
      <c r="E123" s="206" t="s">
        <v>259</v>
      </c>
      <c r="F123" s="206" t="s">
        <v>260</v>
      </c>
      <c r="G123" s="206" t="s">
        <v>261</v>
      </c>
      <c r="H123" s="206" t="s">
        <v>305</v>
      </c>
      <c r="I123" s="206" t="s">
        <v>263</v>
      </c>
      <c r="J123" s="206" t="s">
        <v>263</v>
      </c>
      <c r="K123" s="205" t="s">
        <v>264</v>
      </c>
      <c r="L123" s="206"/>
      <c r="M123" s="206"/>
      <c r="N123" s="205" t="n">
        <v>5</v>
      </c>
      <c r="O123" s="205" t="n">
        <v>2019</v>
      </c>
      <c r="P123" s="207" t="s">
        <v>177</v>
      </c>
      <c r="Q123" s="207" t="s">
        <v>265</v>
      </c>
      <c r="R123" s="208" t="n">
        <v>99.9987716415499</v>
      </c>
      <c r="S123" s="209" t="n">
        <v>100</v>
      </c>
      <c r="T123" s="210"/>
      <c r="U123" s="211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2"/>
      <c r="CO123" s="212"/>
      <c r="CP123" s="212"/>
      <c r="CQ123" s="212"/>
      <c r="CR123" s="212"/>
      <c r="CS123" s="212"/>
      <c r="CT123" s="212"/>
      <c r="CU123" s="212"/>
      <c r="CV123" s="212"/>
      <c r="CW123" s="212"/>
      <c r="CX123" s="212"/>
      <c r="CY123" s="212"/>
      <c r="CZ123" s="212"/>
      <c r="DA123" s="212"/>
      <c r="DB123" s="212"/>
      <c r="DC123" s="212"/>
      <c r="DD123" s="212"/>
      <c r="DE123" s="212"/>
      <c r="DF123" s="212"/>
      <c r="DG123" s="212"/>
      <c r="DH123" s="212"/>
      <c r="DI123" s="212"/>
      <c r="DJ123" s="212"/>
      <c r="DK123" s="212"/>
      <c r="DL123" s="212"/>
      <c r="DM123" s="212"/>
      <c r="DN123" s="212"/>
      <c r="DO123" s="212"/>
      <c r="DP123" s="212"/>
      <c r="DQ123" s="212"/>
      <c r="DR123" s="212"/>
      <c r="DS123" s="212"/>
      <c r="DT123" s="212"/>
      <c r="DU123" s="212"/>
      <c r="DV123" s="212"/>
      <c r="DW123" s="212"/>
      <c r="DX123" s="212"/>
      <c r="DY123" s="212"/>
      <c r="DZ123" s="212"/>
      <c r="EA123" s="212"/>
      <c r="EB123" s="213"/>
      <c r="EC123" s="191"/>
      <c r="ED123" s="191"/>
      <c r="EE123" s="191"/>
      <c r="EF123" s="191"/>
      <c r="EG123" s="191"/>
      <c r="EH123" s="191"/>
      <c r="EI123" s="191"/>
    </row>
    <row r="124" customFormat="false" ht="11.25" hidden="false" customHeight="true" outlineLevel="0" collapsed="false">
      <c r="C124" s="204"/>
      <c r="D124" s="205"/>
      <c r="E124" s="206"/>
      <c r="F124" s="206"/>
      <c r="G124" s="206"/>
      <c r="H124" s="206"/>
      <c r="I124" s="206"/>
      <c r="J124" s="206"/>
      <c r="K124" s="205"/>
      <c r="L124" s="214"/>
      <c r="M124" s="214"/>
      <c r="N124" s="205"/>
      <c r="O124" s="205"/>
      <c r="P124" s="207"/>
      <c r="Q124" s="207"/>
      <c r="R124" s="208"/>
      <c r="S124" s="209"/>
      <c r="T124" s="210"/>
      <c r="U124" s="215"/>
      <c r="V124" s="216" t="n">
        <v>1</v>
      </c>
      <c r="W124" s="183" t="s">
        <v>266</v>
      </c>
      <c r="X124" s="183" t="s">
        <v>267</v>
      </c>
      <c r="Y124" s="183" t="s">
        <v>268</v>
      </c>
      <c r="Z124" s="183" t="s">
        <v>269</v>
      </c>
      <c r="AA124" s="183" t="s">
        <v>269</v>
      </c>
      <c r="AB124" s="183" t="s">
        <v>264</v>
      </c>
      <c r="AC124" s="183" t="s">
        <v>270</v>
      </c>
      <c r="AD124" s="183" t="s">
        <v>271</v>
      </c>
      <c r="AE124" s="183" t="s">
        <v>272</v>
      </c>
      <c r="AF124" s="183" t="s">
        <v>273</v>
      </c>
      <c r="AG124" s="183" t="s">
        <v>263</v>
      </c>
      <c r="AH124" s="183" t="s">
        <v>263</v>
      </c>
      <c r="AI124" s="183" t="s">
        <v>264</v>
      </c>
      <c r="AJ124" s="183" t="s">
        <v>270</v>
      </c>
      <c r="AK124" s="183" t="s">
        <v>271</v>
      </c>
      <c r="AL124" s="217"/>
      <c r="AM124" s="218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213"/>
      <c r="EC124" s="220"/>
      <c r="ED124" s="220"/>
      <c r="EE124" s="220"/>
      <c r="EF124" s="191"/>
      <c r="EG124" s="220"/>
      <c r="EH124" s="220"/>
      <c r="EI124" s="220"/>
      <c r="EJ124" s="220"/>
      <c r="EK124" s="220"/>
    </row>
    <row r="125" customFormat="false" ht="15" hidden="false" customHeight="true" outlineLevel="0" collapsed="false">
      <c r="C125" s="204"/>
      <c r="D125" s="205"/>
      <c r="E125" s="206"/>
      <c r="F125" s="206"/>
      <c r="G125" s="206"/>
      <c r="H125" s="206"/>
      <c r="I125" s="206"/>
      <c r="J125" s="206"/>
      <c r="K125" s="205"/>
      <c r="L125" s="214"/>
      <c r="M125" s="214"/>
      <c r="N125" s="205"/>
      <c r="O125" s="205"/>
      <c r="P125" s="207"/>
      <c r="Q125" s="207"/>
      <c r="R125" s="208"/>
      <c r="S125" s="209"/>
      <c r="T125" s="210"/>
      <c r="U125" s="215"/>
      <c r="V125" s="216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221"/>
      <c r="AM125" s="183" t="s">
        <v>274</v>
      </c>
      <c r="AN125" s="222" t="s">
        <v>223</v>
      </c>
      <c r="AO125" s="223" t="s">
        <v>56</v>
      </c>
      <c r="AP125" s="223"/>
      <c r="AQ125" s="223"/>
      <c r="AR125" s="223"/>
      <c r="AS125" s="223"/>
      <c r="AT125" s="223"/>
      <c r="AU125" s="223"/>
      <c r="AV125" s="223"/>
      <c r="AW125" s="224" t="n">
        <v>1058.323</v>
      </c>
      <c r="AX125" s="224" t="n">
        <v>1058.31</v>
      </c>
      <c r="AY125" s="224" t="n">
        <v>0</v>
      </c>
      <c r="AZ125" s="224" t="n">
        <f aca="false">BE125</f>
        <v>0</v>
      </c>
      <c r="BA125" s="224" t="n">
        <f aca="false">BV125</f>
        <v>0</v>
      </c>
      <c r="BB125" s="224" t="n">
        <f aca="false">CM125</f>
        <v>0</v>
      </c>
      <c r="BC125" s="224" t="n">
        <f aca="false">DD125</f>
        <v>0</v>
      </c>
      <c r="BD125" s="224" t="n">
        <f aca="false">AW125-AX125-BC125</f>
        <v>0.0130000000001473</v>
      </c>
      <c r="BE125" s="224" t="n">
        <f aca="false">BQ125</f>
        <v>0</v>
      </c>
      <c r="BF125" s="224" t="n">
        <f aca="false">BR125</f>
        <v>0</v>
      </c>
      <c r="BG125" s="224" t="n">
        <f aca="false">BS125</f>
        <v>0</v>
      </c>
      <c r="BH125" s="224" t="n">
        <f aca="false">BT125</f>
        <v>0</v>
      </c>
      <c r="BI125" s="224" t="n">
        <f aca="false">BJ125+BK125+BL125</f>
        <v>0</v>
      </c>
      <c r="BJ125" s="225" t="n">
        <v>0</v>
      </c>
      <c r="BK125" s="225" t="n">
        <v>0</v>
      </c>
      <c r="BL125" s="225" t="n">
        <v>0</v>
      </c>
      <c r="BM125" s="224" t="n">
        <f aca="false">BN125+BO125+BP125</f>
        <v>0</v>
      </c>
      <c r="BN125" s="225" t="n">
        <v>0</v>
      </c>
      <c r="BO125" s="225" t="n">
        <v>0</v>
      </c>
      <c r="BP125" s="225" t="n">
        <v>0</v>
      </c>
      <c r="BQ125" s="224" t="n">
        <f aca="false">BR125+BS125+BT125</f>
        <v>0</v>
      </c>
      <c r="BR125" s="225" t="n">
        <v>0</v>
      </c>
      <c r="BS125" s="225" t="n">
        <v>0</v>
      </c>
      <c r="BT125" s="225" t="n">
        <v>0</v>
      </c>
      <c r="BU125" s="224" t="n">
        <f aca="false">$AW125-$AX125-AZ125</f>
        <v>0.0130000000001473</v>
      </c>
      <c r="BV125" s="224" t="n">
        <f aca="false">CH125</f>
        <v>0</v>
      </c>
      <c r="BW125" s="224" t="n">
        <f aca="false">CI125</f>
        <v>0</v>
      </c>
      <c r="BX125" s="224" t="n">
        <f aca="false">CJ125</f>
        <v>0</v>
      </c>
      <c r="BY125" s="224" t="n">
        <f aca="false">CK125</f>
        <v>0</v>
      </c>
      <c r="BZ125" s="224" t="n">
        <f aca="false">CA125+CB125+CC125</f>
        <v>0</v>
      </c>
      <c r="CA125" s="225" t="n">
        <v>0</v>
      </c>
      <c r="CB125" s="225" t="n">
        <v>0</v>
      </c>
      <c r="CC125" s="225" t="n">
        <v>0</v>
      </c>
      <c r="CD125" s="224" t="n">
        <f aca="false">CE125+CF125+CG125</f>
        <v>0</v>
      </c>
      <c r="CE125" s="225" t="n">
        <v>0</v>
      </c>
      <c r="CF125" s="225" t="n">
        <v>0</v>
      </c>
      <c r="CG125" s="225" t="n">
        <v>0</v>
      </c>
      <c r="CH125" s="224" t="n">
        <f aca="false">CI125+CJ125+CK125</f>
        <v>0</v>
      </c>
      <c r="CI125" s="225" t="n">
        <v>0</v>
      </c>
      <c r="CJ125" s="225" t="n">
        <v>0</v>
      </c>
      <c r="CK125" s="225" t="n">
        <v>0</v>
      </c>
      <c r="CL125" s="224" t="n">
        <f aca="false">$AW125-$AX125-BA125</f>
        <v>0.0130000000001473</v>
      </c>
      <c r="CM125" s="224" t="n">
        <f aca="false">CY125</f>
        <v>0</v>
      </c>
      <c r="CN125" s="224" t="n">
        <f aca="false">CZ125</f>
        <v>0</v>
      </c>
      <c r="CO125" s="224" t="n">
        <f aca="false">DA125</f>
        <v>0</v>
      </c>
      <c r="CP125" s="224" t="n">
        <f aca="false">DB125</f>
        <v>0</v>
      </c>
      <c r="CQ125" s="224" t="n">
        <f aca="false">CR125+CS125+CT125</f>
        <v>0</v>
      </c>
      <c r="CR125" s="225" t="n">
        <v>0</v>
      </c>
      <c r="CS125" s="225" t="n">
        <v>0</v>
      </c>
      <c r="CT125" s="225" t="n">
        <v>0</v>
      </c>
      <c r="CU125" s="224" t="n">
        <f aca="false">CV125+CW125+CX125</f>
        <v>0</v>
      </c>
      <c r="CV125" s="225" t="n">
        <v>0</v>
      </c>
      <c r="CW125" s="225" t="n">
        <v>0</v>
      </c>
      <c r="CX125" s="225" t="n">
        <v>0</v>
      </c>
      <c r="CY125" s="224" t="n">
        <f aca="false">CZ125+DA125+DB125</f>
        <v>0</v>
      </c>
      <c r="CZ125" s="225" t="n">
        <v>0</v>
      </c>
      <c r="DA125" s="225" t="n">
        <v>0</v>
      </c>
      <c r="DB125" s="225" t="n">
        <v>0</v>
      </c>
      <c r="DC125" s="224" t="n">
        <f aca="false">$AW125-$AX125-BB125</f>
        <v>0.0130000000001473</v>
      </c>
      <c r="DD125" s="224" t="n">
        <f aca="false">DP125</f>
        <v>0</v>
      </c>
      <c r="DE125" s="224" t="n">
        <f aca="false">DQ125</f>
        <v>0</v>
      </c>
      <c r="DF125" s="224" t="n">
        <f aca="false">DR125</f>
        <v>0</v>
      </c>
      <c r="DG125" s="224" t="n">
        <f aca="false">DS125</f>
        <v>0</v>
      </c>
      <c r="DH125" s="224" t="n">
        <f aca="false">DI125+DJ125+DK125</f>
        <v>0</v>
      </c>
      <c r="DI125" s="225" t="n">
        <v>0</v>
      </c>
      <c r="DJ125" s="225" t="n">
        <v>0</v>
      </c>
      <c r="DK125" s="225" t="n">
        <v>0</v>
      </c>
      <c r="DL125" s="224" t="n">
        <f aca="false">DM125+DN125+DO125</f>
        <v>0</v>
      </c>
      <c r="DM125" s="225" t="n">
        <v>0</v>
      </c>
      <c r="DN125" s="225" t="n">
        <v>0</v>
      </c>
      <c r="DO125" s="225" t="n">
        <v>0</v>
      </c>
      <c r="DP125" s="224" t="n">
        <f aca="false">DQ125+DR125+DS125</f>
        <v>0</v>
      </c>
      <c r="DQ125" s="225" t="n">
        <v>0</v>
      </c>
      <c r="DR125" s="225" t="n">
        <v>0</v>
      </c>
      <c r="DS125" s="225" t="n">
        <v>0</v>
      </c>
      <c r="DT125" s="224" t="n">
        <f aca="false">$AW125-$AX125-BC125</f>
        <v>0.0130000000001473</v>
      </c>
      <c r="DU125" s="224" t="n">
        <f aca="false">BC125-AY125</f>
        <v>0</v>
      </c>
      <c r="DV125" s="225"/>
      <c r="DW125" s="225"/>
      <c r="DX125" s="226"/>
      <c r="DY125" s="225"/>
      <c r="DZ125" s="226"/>
      <c r="EA125" s="227"/>
      <c r="EB125" s="213" t="n">
        <v>0</v>
      </c>
      <c r="EC125" s="190" t="str">
        <f aca="false">AN125 &amp; EB125</f>
        <v>Амортизационные отчисления0</v>
      </c>
      <c r="ED125" s="190" t="str">
        <f aca="false">AN125&amp;AO125</f>
        <v>Амортизационные отчислениянет</v>
      </c>
      <c r="EE125" s="191"/>
      <c r="EF125" s="191"/>
      <c r="EG125" s="220"/>
      <c r="EH125" s="220"/>
      <c r="EI125" s="220"/>
      <c r="EJ125" s="220"/>
      <c r="EV125" s="191"/>
    </row>
    <row r="126" customFormat="false" ht="11.25" hidden="false" customHeight="true" outlineLevel="0" collapsed="false">
      <c r="C126" s="204"/>
      <c r="D126" s="205" t="n">
        <v>22</v>
      </c>
      <c r="E126" s="206" t="s">
        <v>259</v>
      </c>
      <c r="F126" s="206" t="s">
        <v>260</v>
      </c>
      <c r="G126" s="206" t="s">
        <v>261</v>
      </c>
      <c r="H126" s="206" t="s">
        <v>306</v>
      </c>
      <c r="I126" s="206" t="s">
        <v>263</v>
      </c>
      <c r="J126" s="206" t="s">
        <v>263</v>
      </c>
      <c r="K126" s="205" t="s">
        <v>264</v>
      </c>
      <c r="L126" s="206"/>
      <c r="M126" s="206"/>
      <c r="N126" s="205" t="n">
        <v>5</v>
      </c>
      <c r="O126" s="205" t="n">
        <v>2020</v>
      </c>
      <c r="P126" s="207" t="s">
        <v>178</v>
      </c>
      <c r="Q126" s="207" t="s">
        <v>282</v>
      </c>
      <c r="R126" s="208" t="n">
        <v>100.000453494549</v>
      </c>
      <c r="S126" s="209" t="n">
        <v>100</v>
      </c>
      <c r="T126" s="210"/>
      <c r="U126" s="211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2"/>
      <c r="CO126" s="212"/>
      <c r="CP126" s="212"/>
      <c r="CQ126" s="212"/>
      <c r="CR126" s="212"/>
      <c r="CS126" s="212"/>
      <c r="CT126" s="212"/>
      <c r="CU126" s="212"/>
      <c r="CV126" s="212"/>
      <c r="CW126" s="212"/>
      <c r="CX126" s="212"/>
      <c r="CY126" s="212"/>
      <c r="CZ126" s="212"/>
      <c r="DA126" s="212"/>
      <c r="DB126" s="212"/>
      <c r="DC126" s="212"/>
      <c r="DD126" s="212"/>
      <c r="DE126" s="212"/>
      <c r="DF126" s="212"/>
      <c r="DG126" s="212"/>
      <c r="DH126" s="212"/>
      <c r="DI126" s="212"/>
      <c r="DJ126" s="212"/>
      <c r="DK126" s="212"/>
      <c r="DL126" s="212"/>
      <c r="DM126" s="212"/>
      <c r="DN126" s="212"/>
      <c r="DO126" s="212"/>
      <c r="DP126" s="212"/>
      <c r="DQ126" s="212"/>
      <c r="DR126" s="212"/>
      <c r="DS126" s="212"/>
      <c r="DT126" s="212"/>
      <c r="DU126" s="212"/>
      <c r="DV126" s="212"/>
      <c r="DW126" s="212"/>
      <c r="DX126" s="212"/>
      <c r="DY126" s="212"/>
      <c r="DZ126" s="212"/>
      <c r="EA126" s="212"/>
      <c r="EB126" s="213"/>
      <c r="EC126" s="191"/>
      <c r="ED126" s="191"/>
      <c r="EE126" s="191"/>
      <c r="EF126" s="191"/>
      <c r="EG126" s="191"/>
      <c r="EH126" s="191"/>
      <c r="EI126" s="191"/>
    </row>
    <row r="127" customFormat="false" ht="11.25" hidden="false" customHeight="true" outlineLevel="0" collapsed="false">
      <c r="C127" s="204"/>
      <c r="D127" s="205"/>
      <c r="E127" s="206"/>
      <c r="F127" s="206"/>
      <c r="G127" s="206"/>
      <c r="H127" s="206"/>
      <c r="I127" s="206"/>
      <c r="J127" s="206"/>
      <c r="K127" s="205"/>
      <c r="L127" s="214"/>
      <c r="M127" s="214"/>
      <c r="N127" s="205"/>
      <c r="O127" s="205"/>
      <c r="P127" s="207"/>
      <c r="Q127" s="207"/>
      <c r="R127" s="208"/>
      <c r="S127" s="209"/>
      <c r="T127" s="210"/>
      <c r="U127" s="215"/>
      <c r="V127" s="216" t="n">
        <v>1</v>
      </c>
      <c r="W127" s="183" t="s">
        <v>266</v>
      </c>
      <c r="X127" s="183" t="s">
        <v>267</v>
      </c>
      <c r="Y127" s="183" t="s">
        <v>268</v>
      </c>
      <c r="Z127" s="183" t="s">
        <v>269</v>
      </c>
      <c r="AA127" s="183" t="s">
        <v>269</v>
      </c>
      <c r="AB127" s="183" t="s">
        <v>264</v>
      </c>
      <c r="AC127" s="183" t="s">
        <v>270</v>
      </c>
      <c r="AD127" s="183" t="s">
        <v>271</v>
      </c>
      <c r="AE127" s="183" t="s">
        <v>272</v>
      </c>
      <c r="AF127" s="183" t="s">
        <v>273</v>
      </c>
      <c r="AG127" s="183" t="s">
        <v>263</v>
      </c>
      <c r="AH127" s="183" t="s">
        <v>263</v>
      </c>
      <c r="AI127" s="183" t="s">
        <v>264</v>
      </c>
      <c r="AJ127" s="183" t="s">
        <v>270</v>
      </c>
      <c r="AK127" s="183" t="s">
        <v>271</v>
      </c>
      <c r="AL127" s="217"/>
      <c r="AM127" s="218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3"/>
      <c r="DR127" s="143"/>
      <c r="DS127" s="143"/>
      <c r="DT127" s="143"/>
      <c r="DU127" s="143"/>
      <c r="DV127" s="143"/>
      <c r="DW127" s="143"/>
      <c r="DX127" s="143"/>
      <c r="DY127" s="143"/>
      <c r="DZ127" s="143"/>
      <c r="EA127" s="143"/>
      <c r="EB127" s="213"/>
      <c r="EC127" s="220"/>
      <c r="ED127" s="220"/>
      <c r="EE127" s="220"/>
      <c r="EF127" s="191"/>
      <c r="EG127" s="220"/>
      <c r="EH127" s="220"/>
      <c r="EI127" s="220"/>
      <c r="EJ127" s="220"/>
      <c r="EK127" s="220"/>
    </row>
    <row r="128" customFormat="false" ht="15" hidden="false" customHeight="true" outlineLevel="0" collapsed="false">
      <c r="C128" s="204"/>
      <c r="D128" s="205"/>
      <c r="E128" s="206"/>
      <c r="F128" s="206"/>
      <c r="G128" s="206"/>
      <c r="H128" s="206"/>
      <c r="I128" s="206"/>
      <c r="J128" s="206"/>
      <c r="K128" s="205"/>
      <c r="L128" s="214"/>
      <c r="M128" s="214"/>
      <c r="N128" s="205"/>
      <c r="O128" s="205"/>
      <c r="P128" s="207"/>
      <c r="Q128" s="207"/>
      <c r="R128" s="208"/>
      <c r="S128" s="209"/>
      <c r="T128" s="210"/>
      <c r="U128" s="215"/>
      <c r="V128" s="216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221"/>
      <c r="AM128" s="183" t="s">
        <v>274</v>
      </c>
      <c r="AN128" s="222" t="s">
        <v>223</v>
      </c>
      <c r="AO128" s="223" t="s">
        <v>56</v>
      </c>
      <c r="AP128" s="223"/>
      <c r="AQ128" s="223"/>
      <c r="AR128" s="223"/>
      <c r="AS128" s="223"/>
      <c r="AT128" s="223"/>
      <c r="AU128" s="223"/>
      <c r="AV128" s="223"/>
      <c r="AW128" s="224" t="n">
        <v>3369.39</v>
      </c>
      <c r="AX128" s="224" t="n">
        <v>3369.40528</v>
      </c>
      <c r="AY128" s="224" t="n">
        <v>0</v>
      </c>
      <c r="AZ128" s="224" t="n">
        <f aca="false">BE128</f>
        <v>0</v>
      </c>
      <c r="BA128" s="224" t="n">
        <f aca="false">BV128</f>
        <v>0</v>
      </c>
      <c r="BB128" s="224" t="n">
        <f aca="false">CM128</f>
        <v>0</v>
      </c>
      <c r="BC128" s="224" t="n">
        <f aca="false">DD128</f>
        <v>0</v>
      </c>
      <c r="BD128" s="224" t="n">
        <f aca="false">AW128-AX128-BC128</f>
        <v>-0.0152800000000752</v>
      </c>
      <c r="BE128" s="224" t="n">
        <f aca="false">BQ128</f>
        <v>0</v>
      </c>
      <c r="BF128" s="224" t="n">
        <f aca="false">BR128</f>
        <v>0</v>
      </c>
      <c r="BG128" s="224" t="n">
        <f aca="false">BS128</f>
        <v>0</v>
      </c>
      <c r="BH128" s="224" t="n">
        <f aca="false">BT128</f>
        <v>0</v>
      </c>
      <c r="BI128" s="224" t="n">
        <f aca="false">BJ128+BK128+BL128</f>
        <v>0</v>
      </c>
      <c r="BJ128" s="225" t="n">
        <v>0</v>
      </c>
      <c r="BK128" s="225" t="n">
        <v>0</v>
      </c>
      <c r="BL128" s="225" t="n">
        <v>0</v>
      </c>
      <c r="BM128" s="224" t="n">
        <f aca="false">BN128+BO128+BP128</f>
        <v>0</v>
      </c>
      <c r="BN128" s="225" t="n">
        <v>0</v>
      </c>
      <c r="BO128" s="225" t="n">
        <v>0</v>
      </c>
      <c r="BP128" s="225" t="n">
        <v>0</v>
      </c>
      <c r="BQ128" s="224" t="n">
        <f aca="false">BR128+BS128+BT128</f>
        <v>0</v>
      </c>
      <c r="BR128" s="225" t="n">
        <v>0</v>
      </c>
      <c r="BS128" s="225" t="n">
        <v>0</v>
      </c>
      <c r="BT128" s="225" t="n">
        <v>0</v>
      </c>
      <c r="BU128" s="224" t="n">
        <f aca="false">$AW128-$AX128-AZ128</f>
        <v>-0.0152800000000752</v>
      </c>
      <c r="BV128" s="224" t="n">
        <f aca="false">CH128</f>
        <v>0</v>
      </c>
      <c r="BW128" s="224" t="n">
        <f aca="false">CI128</f>
        <v>0</v>
      </c>
      <c r="BX128" s="224" t="n">
        <f aca="false">CJ128</f>
        <v>0</v>
      </c>
      <c r="BY128" s="224" t="n">
        <f aca="false">CK128</f>
        <v>0</v>
      </c>
      <c r="BZ128" s="224" t="n">
        <f aca="false">CA128+CB128+CC128</f>
        <v>0</v>
      </c>
      <c r="CA128" s="225" t="n">
        <v>0</v>
      </c>
      <c r="CB128" s="225" t="n">
        <v>0</v>
      </c>
      <c r="CC128" s="225" t="n">
        <v>0</v>
      </c>
      <c r="CD128" s="224" t="n">
        <f aca="false">CE128+CF128+CG128</f>
        <v>0</v>
      </c>
      <c r="CE128" s="225" t="n">
        <v>0</v>
      </c>
      <c r="CF128" s="225" t="n">
        <v>0</v>
      </c>
      <c r="CG128" s="225" t="n">
        <v>0</v>
      </c>
      <c r="CH128" s="224" t="n">
        <f aca="false">CI128+CJ128+CK128</f>
        <v>0</v>
      </c>
      <c r="CI128" s="225" t="n">
        <v>0</v>
      </c>
      <c r="CJ128" s="225" t="n">
        <v>0</v>
      </c>
      <c r="CK128" s="225" t="n">
        <v>0</v>
      </c>
      <c r="CL128" s="224" t="n">
        <f aca="false">$AW128-$AX128-BA128</f>
        <v>-0.0152800000000752</v>
      </c>
      <c r="CM128" s="224" t="n">
        <f aca="false">CY128</f>
        <v>0</v>
      </c>
      <c r="CN128" s="224" t="n">
        <f aca="false">CZ128</f>
        <v>0</v>
      </c>
      <c r="CO128" s="224" t="n">
        <f aca="false">DA128</f>
        <v>0</v>
      </c>
      <c r="CP128" s="224" t="n">
        <f aca="false">DB128</f>
        <v>0</v>
      </c>
      <c r="CQ128" s="224" t="n">
        <f aca="false">CR128+CS128+CT128</f>
        <v>0</v>
      </c>
      <c r="CR128" s="225" t="n">
        <v>0</v>
      </c>
      <c r="CS128" s="225" t="n">
        <v>0</v>
      </c>
      <c r="CT128" s="225" t="n">
        <v>0</v>
      </c>
      <c r="CU128" s="224" t="n">
        <f aca="false">CV128+CW128+CX128</f>
        <v>0</v>
      </c>
      <c r="CV128" s="225" t="n">
        <v>0</v>
      </c>
      <c r="CW128" s="225" t="n">
        <v>0</v>
      </c>
      <c r="CX128" s="225" t="n">
        <v>0</v>
      </c>
      <c r="CY128" s="224" t="n">
        <f aca="false">CZ128+DA128+DB128</f>
        <v>0</v>
      </c>
      <c r="CZ128" s="225" t="n">
        <v>0</v>
      </c>
      <c r="DA128" s="225" t="n">
        <v>0</v>
      </c>
      <c r="DB128" s="225" t="n">
        <v>0</v>
      </c>
      <c r="DC128" s="224" t="n">
        <f aca="false">$AW128-$AX128-BB128</f>
        <v>-0.0152800000000752</v>
      </c>
      <c r="DD128" s="224" t="n">
        <f aca="false">DP128</f>
        <v>0</v>
      </c>
      <c r="DE128" s="224" t="n">
        <f aca="false">DQ128</f>
        <v>0</v>
      </c>
      <c r="DF128" s="224" t="n">
        <f aca="false">DR128</f>
        <v>0</v>
      </c>
      <c r="DG128" s="224" t="n">
        <f aca="false">DS128</f>
        <v>0</v>
      </c>
      <c r="DH128" s="224" t="n">
        <f aca="false">DI128+DJ128+DK128</f>
        <v>0</v>
      </c>
      <c r="DI128" s="225" t="n">
        <v>0</v>
      </c>
      <c r="DJ128" s="225" t="n">
        <v>0</v>
      </c>
      <c r="DK128" s="225" t="n">
        <v>0</v>
      </c>
      <c r="DL128" s="224" t="n">
        <f aca="false">DM128+DN128+DO128</f>
        <v>0</v>
      </c>
      <c r="DM128" s="225" t="n">
        <v>0</v>
      </c>
      <c r="DN128" s="225" t="n">
        <v>0</v>
      </c>
      <c r="DO128" s="225" t="n">
        <v>0</v>
      </c>
      <c r="DP128" s="224" t="n">
        <f aca="false">DQ128+DR128+DS128</f>
        <v>0</v>
      </c>
      <c r="DQ128" s="225" t="n">
        <v>0</v>
      </c>
      <c r="DR128" s="225" t="n">
        <v>0</v>
      </c>
      <c r="DS128" s="225" t="n">
        <v>0</v>
      </c>
      <c r="DT128" s="224" t="n">
        <f aca="false">$AW128-$AX128-BC128</f>
        <v>-0.0152800000000752</v>
      </c>
      <c r="DU128" s="224" t="n">
        <f aca="false">BC128-AY128</f>
        <v>0</v>
      </c>
      <c r="DV128" s="225"/>
      <c r="DW128" s="225"/>
      <c r="DX128" s="226"/>
      <c r="DY128" s="225"/>
      <c r="DZ128" s="226"/>
      <c r="EA128" s="227"/>
      <c r="EB128" s="213" t="n">
        <v>0</v>
      </c>
      <c r="EC128" s="190" t="str">
        <f aca="false">AN128 &amp; EB128</f>
        <v>Амортизационные отчисления0</v>
      </c>
      <c r="ED128" s="190" t="str">
        <f aca="false">AN128&amp;AO128</f>
        <v>Амортизационные отчислениянет</v>
      </c>
      <c r="EE128" s="191"/>
      <c r="EF128" s="191"/>
      <c r="EG128" s="220"/>
      <c r="EH128" s="220"/>
      <c r="EI128" s="220"/>
      <c r="EJ128" s="220"/>
      <c r="EV128" s="191"/>
    </row>
    <row r="129" customFormat="false" ht="11.25" hidden="false" customHeight="true" outlineLevel="0" collapsed="false">
      <c r="C129" s="204"/>
      <c r="D129" s="205" t="n">
        <v>23</v>
      </c>
      <c r="E129" s="206" t="s">
        <v>259</v>
      </c>
      <c r="F129" s="206" t="s">
        <v>260</v>
      </c>
      <c r="G129" s="206" t="s">
        <v>261</v>
      </c>
      <c r="H129" s="206" t="s">
        <v>307</v>
      </c>
      <c r="I129" s="206" t="s">
        <v>263</v>
      </c>
      <c r="J129" s="206" t="s">
        <v>263</v>
      </c>
      <c r="K129" s="205" t="s">
        <v>264</v>
      </c>
      <c r="L129" s="206"/>
      <c r="M129" s="206"/>
      <c r="N129" s="205" t="n">
        <v>5</v>
      </c>
      <c r="O129" s="205" t="n">
        <v>2020</v>
      </c>
      <c r="P129" s="207" t="s">
        <v>178</v>
      </c>
      <c r="Q129" s="207" t="s">
        <v>265</v>
      </c>
      <c r="R129" s="208" t="n">
        <v>99.998758658358</v>
      </c>
      <c r="S129" s="209" t="n">
        <v>100</v>
      </c>
      <c r="T129" s="210"/>
      <c r="U129" s="211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2"/>
      <c r="DC129" s="212"/>
      <c r="DD129" s="212"/>
      <c r="DE129" s="212"/>
      <c r="DF129" s="212"/>
      <c r="DG129" s="212"/>
      <c r="DH129" s="212"/>
      <c r="DI129" s="212"/>
      <c r="DJ129" s="212"/>
      <c r="DK129" s="212"/>
      <c r="DL129" s="212"/>
      <c r="DM129" s="212"/>
      <c r="DN129" s="212"/>
      <c r="DO129" s="212"/>
      <c r="DP129" s="212"/>
      <c r="DQ129" s="212"/>
      <c r="DR129" s="212"/>
      <c r="DS129" s="212"/>
      <c r="DT129" s="212"/>
      <c r="DU129" s="212"/>
      <c r="DV129" s="212"/>
      <c r="DW129" s="212"/>
      <c r="DX129" s="212"/>
      <c r="DY129" s="212"/>
      <c r="DZ129" s="212"/>
      <c r="EA129" s="212"/>
      <c r="EB129" s="213"/>
      <c r="EC129" s="191"/>
      <c r="ED129" s="191"/>
      <c r="EE129" s="191"/>
      <c r="EF129" s="191"/>
      <c r="EG129" s="191"/>
      <c r="EH129" s="191"/>
      <c r="EI129" s="191"/>
    </row>
    <row r="130" customFormat="false" ht="11.25" hidden="false" customHeight="true" outlineLevel="0" collapsed="false">
      <c r="C130" s="204"/>
      <c r="D130" s="205"/>
      <c r="E130" s="206"/>
      <c r="F130" s="206"/>
      <c r="G130" s="206"/>
      <c r="H130" s="206"/>
      <c r="I130" s="206"/>
      <c r="J130" s="206"/>
      <c r="K130" s="205"/>
      <c r="L130" s="214"/>
      <c r="M130" s="214"/>
      <c r="N130" s="205"/>
      <c r="O130" s="205"/>
      <c r="P130" s="207"/>
      <c r="Q130" s="207"/>
      <c r="R130" s="208"/>
      <c r="S130" s="209"/>
      <c r="T130" s="210"/>
      <c r="U130" s="215"/>
      <c r="V130" s="216" t="n">
        <v>1</v>
      </c>
      <c r="W130" s="183" t="s">
        <v>266</v>
      </c>
      <c r="X130" s="183" t="s">
        <v>308</v>
      </c>
      <c r="Y130" s="183" t="s">
        <v>268</v>
      </c>
      <c r="Z130" s="183" t="s">
        <v>269</v>
      </c>
      <c r="AA130" s="183" t="s">
        <v>269</v>
      </c>
      <c r="AB130" s="183" t="s">
        <v>264</v>
      </c>
      <c r="AC130" s="183" t="s">
        <v>270</v>
      </c>
      <c r="AD130" s="183" t="s">
        <v>271</v>
      </c>
      <c r="AE130" s="183" t="s">
        <v>309</v>
      </c>
      <c r="AF130" s="183" t="s">
        <v>310</v>
      </c>
      <c r="AG130" s="183" t="s">
        <v>263</v>
      </c>
      <c r="AH130" s="183" t="s">
        <v>263</v>
      </c>
      <c r="AI130" s="183" t="s">
        <v>264</v>
      </c>
      <c r="AJ130" s="183" t="s">
        <v>270</v>
      </c>
      <c r="AK130" s="183" t="s">
        <v>271</v>
      </c>
      <c r="AL130" s="217"/>
      <c r="AM130" s="218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  <c r="DD130" s="143"/>
      <c r="DE130" s="143"/>
      <c r="DF130" s="143"/>
      <c r="DG130" s="143"/>
      <c r="DH130" s="143"/>
      <c r="DI130" s="143"/>
      <c r="DJ130" s="143"/>
      <c r="DK130" s="143"/>
      <c r="DL130" s="143"/>
      <c r="DM130" s="143"/>
      <c r="DN130" s="143"/>
      <c r="DO130" s="143"/>
      <c r="DP130" s="143"/>
      <c r="DQ130" s="143"/>
      <c r="DR130" s="143"/>
      <c r="DS130" s="143"/>
      <c r="DT130" s="143"/>
      <c r="DU130" s="143"/>
      <c r="DV130" s="143"/>
      <c r="DW130" s="143"/>
      <c r="DX130" s="143"/>
      <c r="DY130" s="143"/>
      <c r="DZ130" s="143"/>
      <c r="EA130" s="143"/>
      <c r="EB130" s="213"/>
      <c r="EC130" s="220"/>
      <c r="ED130" s="220"/>
      <c r="EE130" s="220"/>
      <c r="EF130" s="191"/>
      <c r="EG130" s="220"/>
      <c r="EH130" s="220"/>
      <c r="EI130" s="220"/>
      <c r="EJ130" s="220"/>
      <c r="EK130" s="220"/>
    </row>
    <row r="131" customFormat="false" ht="15" hidden="false" customHeight="true" outlineLevel="0" collapsed="false">
      <c r="C131" s="204"/>
      <c r="D131" s="205"/>
      <c r="E131" s="206"/>
      <c r="F131" s="206"/>
      <c r="G131" s="206"/>
      <c r="H131" s="206"/>
      <c r="I131" s="206"/>
      <c r="J131" s="206"/>
      <c r="K131" s="205"/>
      <c r="L131" s="214"/>
      <c r="M131" s="214"/>
      <c r="N131" s="205"/>
      <c r="O131" s="205"/>
      <c r="P131" s="207"/>
      <c r="Q131" s="207"/>
      <c r="R131" s="208"/>
      <c r="S131" s="209"/>
      <c r="T131" s="210"/>
      <c r="U131" s="215"/>
      <c r="V131" s="216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221"/>
      <c r="AM131" s="183" t="s">
        <v>274</v>
      </c>
      <c r="AN131" s="222" t="s">
        <v>223</v>
      </c>
      <c r="AO131" s="223" t="s">
        <v>56</v>
      </c>
      <c r="AP131" s="223"/>
      <c r="AQ131" s="223"/>
      <c r="AR131" s="223"/>
      <c r="AS131" s="223"/>
      <c r="AT131" s="223"/>
      <c r="AU131" s="223"/>
      <c r="AV131" s="223"/>
      <c r="AW131" s="224" t="n">
        <v>805.58</v>
      </c>
      <c r="AX131" s="224" t="n">
        <v>805.57</v>
      </c>
      <c r="AY131" s="224" t="n">
        <v>0</v>
      </c>
      <c r="AZ131" s="224" t="n">
        <f aca="false">BE131</f>
        <v>0</v>
      </c>
      <c r="BA131" s="224" t="n">
        <f aca="false">BV131</f>
        <v>0</v>
      </c>
      <c r="BB131" s="224" t="n">
        <f aca="false">CM131</f>
        <v>0</v>
      </c>
      <c r="BC131" s="224" t="n">
        <f aca="false">DD131</f>
        <v>0</v>
      </c>
      <c r="BD131" s="224" t="n">
        <f aca="false">AW131-AX131-BC131</f>
        <v>0.00999999999999091</v>
      </c>
      <c r="BE131" s="224" t="n">
        <f aca="false">BQ131</f>
        <v>0</v>
      </c>
      <c r="BF131" s="224" t="n">
        <f aca="false">BR131</f>
        <v>0</v>
      </c>
      <c r="BG131" s="224" t="n">
        <f aca="false">BS131</f>
        <v>0</v>
      </c>
      <c r="BH131" s="224" t="n">
        <f aca="false">BT131</f>
        <v>0</v>
      </c>
      <c r="BI131" s="224" t="n">
        <f aca="false">BJ131+BK131+BL131</f>
        <v>0</v>
      </c>
      <c r="BJ131" s="225" t="n">
        <v>0</v>
      </c>
      <c r="BK131" s="225" t="n">
        <v>0</v>
      </c>
      <c r="BL131" s="225" t="n">
        <v>0</v>
      </c>
      <c r="BM131" s="224" t="n">
        <f aca="false">BN131+BO131+BP131</f>
        <v>0</v>
      </c>
      <c r="BN131" s="225" t="n">
        <v>0</v>
      </c>
      <c r="BO131" s="225" t="n">
        <v>0</v>
      </c>
      <c r="BP131" s="225" t="n">
        <v>0</v>
      </c>
      <c r="BQ131" s="224" t="n">
        <f aca="false">BR131+BS131+BT131</f>
        <v>0</v>
      </c>
      <c r="BR131" s="225" t="n">
        <v>0</v>
      </c>
      <c r="BS131" s="225" t="n">
        <v>0</v>
      </c>
      <c r="BT131" s="225" t="n">
        <v>0</v>
      </c>
      <c r="BU131" s="224" t="n">
        <f aca="false">$AW131-$AX131-AZ131</f>
        <v>0.00999999999999091</v>
      </c>
      <c r="BV131" s="224" t="n">
        <f aca="false">CH131</f>
        <v>0</v>
      </c>
      <c r="BW131" s="224" t="n">
        <f aca="false">CI131</f>
        <v>0</v>
      </c>
      <c r="BX131" s="224" t="n">
        <f aca="false">CJ131</f>
        <v>0</v>
      </c>
      <c r="BY131" s="224" t="n">
        <f aca="false">CK131</f>
        <v>0</v>
      </c>
      <c r="BZ131" s="224" t="n">
        <f aca="false">CA131+CB131+CC131</f>
        <v>0</v>
      </c>
      <c r="CA131" s="225" t="n">
        <v>0</v>
      </c>
      <c r="CB131" s="225" t="n">
        <v>0</v>
      </c>
      <c r="CC131" s="225" t="n">
        <v>0</v>
      </c>
      <c r="CD131" s="224" t="n">
        <f aca="false">CE131+CF131+CG131</f>
        <v>0</v>
      </c>
      <c r="CE131" s="225" t="n">
        <v>0</v>
      </c>
      <c r="CF131" s="225" t="n">
        <v>0</v>
      </c>
      <c r="CG131" s="225" t="n">
        <v>0</v>
      </c>
      <c r="CH131" s="224" t="n">
        <f aca="false">CI131+CJ131+CK131</f>
        <v>0</v>
      </c>
      <c r="CI131" s="225" t="n">
        <v>0</v>
      </c>
      <c r="CJ131" s="225" t="n">
        <v>0</v>
      </c>
      <c r="CK131" s="225" t="n">
        <v>0</v>
      </c>
      <c r="CL131" s="224" t="n">
        <f aca="false">$AW131-$AX131-BA131</f>
        <v>0.00999999999999091</v>
      </c>
      <c r="CM131" s="224" t="n">
        <f aca="false">CY131</f>
        <v>0</v>
      </c>
      <c r="CN131" s="224" t="n">
        <f aca="false">CZ131</f>
        <v>0</v>
      </c>
      <c r="CO131" s="224" t="n">
        <f aca="false">DA131</f>
        <v>0</v>
      </c>
      <c r="CP131" s="224" t="n">
        <f aca="false">DB131</f>
        <v>0</v>
      </c>
      <c r="CQ131" s="224" t="n">
        <f aca="false">CR131+CS131+CT131</f>
        <v>0</v>
      </c>
      <c r="CR131" s="225" t="n">
        <v>0</v>
      </c>
      <c r="CS131" s="225" t="n">
        <v>0</v>
      </c>
      <c r="CT131" s="225" t="n">
        <v>0</v>
      </c>
      <c r="CU131" s="224" t="n">
        <f aca="false">CV131+CW131+CX131</f>
        <v>0</v>
      </c>
      <c r="CV131" s="225" t="n">
        <v>0</v>
      </c>
      <c r="CW131" s="225" t="n">
        <v>0</v>
      </c>
      <c r="CX131" s="225" t="n">
        <v>0</v>
      </c>
      <c r="CY131" s="224" t="n">
        <f aca="false">CZ131+DA131+DB131</f>
        <v>0</v>
      </c>
      <c r="CZ131" s="225" t="n">
        <v>0</v>
      </c>
      <c r="DA131" s="225" t="n">
        <v>0</v>
      </c>
      <c r="DB131" s="225" t="n">
        <v>0</v>
      </c>
      <c r="DC131" s="224" t="n">
        <f aca="false">$AW131-$AX131-BB131</f>
        <v>0.00999999999999091</v>
      </c>
      <c r="DD131" s="224" t="n">
        <f aca="false">DP131</f>
        <v>0</v>
      </c>
      <c r="DE131" s="224" t="n">
        <f aca="false">DQ131</f>
        <v>0</v>
      </c>
      <c r="DF131" s="224" t="n">
        <f aca="false">DR131</f>
        <v>0</v>
      </c>
      <c r="DG131" s="224" t="n">
        <f aca="false">DS131</f>
        <v>0</v>
      </c>
      <c r="DH131" s="224" t="n">
        <f aca="false">DI131+DJ131+DK131</f>
        <v>0</v>
      </c>
      <c r="DI131" s="225" t="n">
        <v>0</v>
      </c>
      <c r="DJ131" s="225" t="n">
        <v>0</v>
      </c>
      <c r="DK131" s="225" t="n">
        <v>0</v>
      </c>
      <c r="DL131" s="224" t="n">
        <f aca="false">DM131+DN131+DO131</f>
        <v>0</v>
      </c>
      <c r="DM131" s="225" t="n">
        <v>0</v>
      </c>
      <c r="DN131" s="225" t="n">
        <v>0</v>
      </c>
      <c r="DO131" s="225" t="n">
        <v>0</v>
      </c>
      <c r="DP131" s="224" t="n">
        <f aca="false">DQ131+DR131+DS131</f>
        <v>0</v>
      </c>
      <c r="DQ131" s="225" t="n">
        <v>0</v>
      </c>
      <c r="DR131" s="225" t="n">
        <v>0</v>
      </c>
      <c r="DS131" s="225" t="n">
        <v>0</v>
      </c>
      <c r="DT131" s="224" t="n">
        <f aca="false">$AW131-$AX131-BC131</f>
        <v>0.00999999999999091</v>
      </c>
      <c r="DU131" s="224" t="n">
        <f aca="false">BC131-AY131</f>
        <v>0</v>
      </c>
      <c r="DV131" s="225"/>
      <c r="DW131" s="225"/>
      <c r="DX131" s="226"/>
      <c r="DY131" s="225"/>
      <c r="DZ131" s="226"/>
      <c r="EA131" s="227"/>
      <c r="EB131" s="213" t="n">
        <v>0</v>
      </c>
      <c r="EC131" s="190" t="str">
        <f aca="false">AN131 &amp; EB131</f>
        <v>Амортизационные отчисления0</v>
      </c>
      <c r="ED131" s="190" t="str">
        <f aca="false">AN131&amp;AO131</f>
        <v>Амортизационные отчислениянет</v>
      </c>
      <c r="EE131" s="191"/>
      <c r="EF131" s="191"/>
      <c r="EG131" s="220"/>
      <c r="EH131" s="220"/>
      <c r="EI131" s="220"/>
      <c r="EJ131" s="220"/>
      <c r="EV131" s="191"/>
    </row>
    <row r="132" customFormat="false" ht="11.25" hidden="false" customHeight="true" outlineLevel="0" collapsed="false">
      <c r="C132" s="204"/>
      <c r="D132" s="205" t="n">
        <v>24</v>
      </c>
      <c r="E132" s="206" t="s">
        <v>259</v>
      </c>
      <c r="F132" s="206" t="s">
        <v>260</v>
      </c>
      <c r="G132" s="206" t="s">
        <v>261</v>
      </c>
      <c r="H132" s="206" t="s">
        <v>311</v>
      </c>
      <c r="I132" s="206" t="s">
        <v>263</v>
      </c>
      <c r="J132" s="206" t="s">
        <v>263</v>
      </c>
      <c r="K132" s="205" t="s">
        <v>264</v>
      </c>
      <c r="L132" s="206"/>
      <c r="M132" s="206"/>
      <c r="N132" s="205" t="n">
        <v>5</v>
      </c>
      <c r="O132" s="205" t="n">
        <v>2021</v>
      </c>
      <c r="P132" s="207" t="s">
        <v>178</v>
      </c>
      <c r="Q132" s="207" t="s">
        <v>292</v>
      </c>
      <c r="R132" s="208" t="n">
        <v>12.26</v>
      </c>
      <c r="S132" s="209" t="n">
        <v>100</v>
      </c>
      <c r="T132" s="210"/>
      <c r="U132" s="211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  <c r="CG132" s="212"/>
      <c r="CH132" s="212"/>
      <c r="CI132" s="212"/>
      <c r="CJ132" s="212"/>
      <c r="CK132" s="212"/>
      <c r="CL132" s="212"/>
      <c r="CM132" s="212"/>
      <c r="CN132" s="212"/>
      <c r="CO132" s="212"/>
      <c r="CP132" s="212"/>
      <c r="CQ132" s="212"/>
      <c r="CR132" s="212"/>
      <c r="CS132" s="212"/>
      <c r="CT132" s="212"/>
      <c r="CU132" s="212"/>
      <c r="CV132" s="212"/>
      <c r="CW132" s="212"/>
      <c r="CX132" s="212"/>
      <c r="CY132" s="212"/>
      <c r="CZ132" s="212"/>
      <c r="DA132" s="212"/>
      <c r="DB132" s="212"/>
      <c r="DC132" s="212"/>
      <c r="DD132" s="212"/>
      <c r="DE132" s="212"/>
      <c r="DF132" s="212"/>
      <c r="DG132" s="212"/>
      <c r="DH132" s="212"/>
      <c r="DI132" s="212"/>
      <c r="DJ132" s="212"/>
      <c r="DK132" s="212"/>
      <c r="DL132" s="212"/>
      <c r="DM132" s="212"/>
      <c r="DN132" s="212"/>
      <c r="DO132" s="212"/>
      <c r="DP132" s="212"/>
      <c r="DQ132" s="212"/>
      <c r="DR132" s="212"/>
      <c r="DS132" s="212"/>
      <c r="DT132" s="212"/>
      <c r="DU132" s="212"/>
      <c r="DV132" s="212"/>
      <c r="DW132" s="212"/>
      <c r="DX132" s="212"/>
      <c r="DY132" s="212"/>
      <c r="DZ132" s="212"/>
      <c r="EA132" s="212"/>
      <c r="EB132" s="213"/>
      <c r="EC132" s="191"/>
      <c r="ED132" s="191"/>
      <c r="EE132" s="191"/>
      <c r="EF132" s="191"/>
      <c r="EG132" s="191"/>
      <c r="EH132" s="191"/>
      <c r="EI132" s="191"/>
    </row>
    <row r="133" customFormat="false" ht="11.25" hidden="false" customHeight="true" outlineLevel="0" collapsed="false">
      <c r="C133" s="204"/>
      <c r="D133" s="205"/>
      <c r="E133" s="206"/>
      <c r="F133" s="206"/>
      <c r="G133" s="206"/>
      <c r="H133" s="206"/>
      <c r="I133" s="206"/>
      <c r="J133" s="206"/>
      <c r="K133" s="205"/>
      <c r="L133" s="214"/>
      <c r="M133" s="214"/>
      <c r="N133" s="205"/>
      <c r="O133" s="205"/>
      <c r="P133" s="207"/>
      <c r="Q133" s="207"/>
      <c r="R133" s="208"/>
      <c r="S133" s="209"/>
      <c r="T133" s="210"/>
      <c r="U133" s="215"/>
      <c r="V133" s="216" t="n">
        <v>1</v>
      </c>
      <c r="W133" s="183" t="s">
        <v>266</v>
      </c>
      <c r="X133" s="183" t="s">
        <v>308</v>
      </c>
      <c r="Y133" s="183" t="s">
        <v>268</v>
      </c>
      <c r="Z133" s="183" t="s">
        <v>269</v>
      </c>
      <c r="AA133" s="183" t="s">
        <v>269</v>
      </c>
      <c r="AB133" s="183" t="s">
        <v>264</v>
      </c>
      <c r="AC133" s="183" t="s">
        <v>270</v>
      </c>
      <c r="AD133" s="183" t="s">
        <v>271</v>
      </c>
      <c r="AE133" s="183" t="s">
        <v>309</v>
      </c>
      <c r="AF133" s="183" t="s">
        <v>310</v>
      </c>
      <c r="AG133" s="183" t="s">
        <v>263</v>
      </c>
      <c r="AH133" s="183" t="s">
        <v>263</v>
      </c>
      <c r="AI133" s="183" t="s">
        <v>264</v>
      </c>
      <c r="AJ133" s="183" t="s">
        <v>270</v>
      </c>
      <c r="AK133" s="183" t="s">
        <v>271</v>
      </c>
      <c r="AL133" s="217"/>
      <c r="AM133" s="218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143"/>
      <c r="CV133" s="143"/>
      <c r="CW133" s="143"/>
      <c r="CX133" s="143"/>
      <c r="CY133" s="143"/>
      <c r="CZ133" s="143"/>
      <c r="DA133" s="143"/>
      <c r="DB133" s="143"/>
      <c r="DC133" s="143"/>
      <c r="DD133" s="143"/>
      <c r="DE133" s="143"/>
      <c r="DF133" s="143"/>
      <c r="DG133" s="143"/>
      <c r="DH133" s="143"/>
      <c r="DI133" s="143"/>
      <c r="DJ133" s="143"/>
      <c r="DK133" s="143"/>
      <c r="DL133" s="143"/>
      <c r="DM133" s="143"/>
      <c r="DN133" s="143"/>
      <c r="DO133" s="143"/>
      <c r="DP133" s="143"/>
      <c r="DQ133" s="143"/>
      <c r="DR133" s="143"/>
      <c r="DS133" s="143"/>
      <c r="DT133" s="143"/>
      <c r="DU133" s="143"/>
      <c r="DV133" s="143"/>
      <c r="DW133" s="143"/>
      <c r="DX133" s="143"/>
      <c r="DY133" s="143"/>
      <c r="DZ133" s="143"/>
      <c r="EA133" s="143"/>
      <c r="EB133" s="213"/>
      <c r="EC133" s="220"/>
      <c r="ED133" s="220"/>
      <c r="EE133" s="220"/>
      <c r="EF133" s="191"/>
      <c r="EG133" s="220"/>
      <c r="EH133" s="220"/>
      <c r="EI133" s="220"/>
      <c r="EJ133" s="220"/>
      <c r="EK133" s="220"/>
    </row>
    <row r="134" customFormat="false" ht="15" hidden="false" customHeight="true" outlineLevel="0" collapsed="false">
      <c r="C134" s="204"/>
      <c r="D134" s="205"/>
      <c r="E134" s="206"/>
      <c r="F134" s="206"/>
      <c r="G134" s="206"/>
      <c r="H134" s="206"/>
      <c r="I134" s="206"/>
      <c r="J134" s="206"/>
      <c r="K134" s="205"/>
      <c r="L134" s="214"/>
      <c r="M134" s="214"/>
      <c r="N134" s="205"/>
      <c r="O134" s="205"/>
      <c r="P134" s="207"/>
      <c r="Q134" s="207"/>
      <c r="R134" s="208"/>
      <c r="S134" s="209"/>
      <c r="T134" s="210"/>
      <c r="U134" s="215"/>
      <c r="V134" s="216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221"/>
      <c r="AM134" s="183" t="s">
        <v>274</v>
      </c>
      <c r="AN134" s="222" t="s">
        <v>223</v>
      </c>
      <c r="AO134" s="223" t="s">
        <v>56</v>
      </c>
      <c r="AP134" s="223"/>
      <c r="AQ134" s="223"/>
      <c r="AR134" s="223"/>
      <c r="AS134" s="223"/>
      <c r="AT134" s="223"/>
      <c r="AU134" s="223"/>
      <c r="AV134" s="223"/>
      <c r="AW134" s="224" t="n">
        <v>2016.86</v>
      </c>
      <c r="AX134" s="224" t="n">
        <v>247.18815</v>
      </c>
      <c r="AY134" s="224" t="n">
        <v>0</v>
      </c>
      <c r="AZ134" s="224" t="n">
        <f aca="false">BE134</f>
        <v>0</v>
      </c>
      <c r="BA134" s="224" t="n">
        <f aca="false">BV134</f>
        <v>0</v>
      </c>
      <c r="BB134" s="224" t="n">
        <f aca="false">CM134</f>
        <v>0</v>
      </c>
      <c r="BC134" s="224" t="n">
        <f aca="false">DD134</f>
        <v>716.703</v>
      </c>
      <c r="BD134" s="224" t="n">
        <f aca="false">AW134-AX134-BC134</f>
        <v>1052.96885</v>
      </c>
      <c r="BE134" s="224" t="n">
        <f aca="false">BQ134</f>
        <v>0</v>
      </c>
      <c r="BF134" s="224" t="n">
        <f aca="false">BR134</f>
        <v>0</v>
      </c>
      <c r="BG134" s="224" t="n">
        <f aca="false">BS134</f>
        <v>0</v>
      </c>
      <c r="BH134" s="224" t="n">
        <f aca="false">BT134</f>
        <v>0</v>
      </c>
      <c r="BI134" s="224" t="n">
        <f aca="false">BJ134+BK134+BL134</f>
        <v>0</v>
      </c>
      <c r="BJ134" s="225" t="n">
        <v>0</v>
      </c>
      <c r="BK134" s="225" t="n">
        <v>0</v>
      </c>
      <c r="BL134" s="225" t="n">
        <v>0</v>
      </c>
      <c r="BM134" s="224" t="n">
        <f aca="false">BN134+BO134+BP134</f>
        <v>0</v>
      </c>
      <c r="BN134" s="225" t="n">
        <v>0</v>
      </c>
      <c r="BO134" s="225" t="n">
        <v>0</v>
      </c>
      <c r="BP134" s="225" t="n">
        <v>0</v>
      </c>
      <c r="BQ134" s="224" t="n">
        <f aca="false">BR134+BS134+BT134</f>
        <v>0</v>
      </c>
      <c r="BR134" s="225" t="n">
        <v>0</v>
      </c>
      <c r="BS134" s="225" t="n">
        <v>0</v>
      </c>
      <c r="BT134" s="225" t="n">
        <v>0</v>
      </c>
      <c r="BU134" s="224" t="n">
        <f aca="false">$AW134-$AX134-AZ134</f>
        <v>1769.67185</v>
      </c>
      <c r="BV134" s="224" t="n">
        <f aca="false">CH134</f>
        <v>0</v>
      </c>
      <c r="BW134" s="224" t="n">
        <f aca="false">CI134</f>
        <v>0</v>
      </c>
      <c r="BX134" s="224" t="n">
        <f aca="false">CJ134</f>
        <v>0</v>
      </c>
      <c r="BY134" s="224" t="n">
        <f aca="false">CK134</f>
        <v>0</v>
      </c>
      <c r="BZ134" s="224" t="n">
        <f aca="false">CA134+CB134+CC134</f>
        <v>0</v>
      </c>
      <c r="CA134" s="225" t="n">
        <v>0</v>
      </c>
      <c r="CB134" s="225" t="n">
        <v>0</v>
      </c>
      <c r="CC134" s="225" t="n">
        <v>0</v>
      </c>
      <c r="CD134" s="224" t="n">
        <f aca="false">CE134+CF134+CG134</f>
        <v>0</v>
      </c>
      <c r="CE134" s="225" t="n">
        <v>0</v>
      </c>
      <c r="CF134" s="225" t="n">
        <v>0</v>
      </c>
      <c r="CG134" s="225" t="n">
        <v>0</v>
      </c>
      <c r="CH134" s="224" t="n">
        <f aca="false">CI134+CJ134+CK134</f>
        <v>0</v>
      </c>
      <c r="CI134" s="225" t="n">
        <v>0</v>
      </c>
      <c r="CJ134" s="225" t="n">
        <v>0</v>
      </c>
      <c r="CK134" s="225" t="n">
        <v>0</v>
      </c>
      <c r="CL134" s="224" t="n">
        <f aca="false">$AW134-$AX134-BA134</f>
        <v>1769.67185</v>
      </c>
      <c r="CM134" s="224" t="n">
        <f aca="false">CY134</f>
        <v>0</v>
      </c>
      <c r="CN134" s="224" t="n">
        <f aca="false">CZ134</f>
        <v>0</v>
      </c>
      <c r="CO134" s="224" t="n">
        <f aca="false">DA134</f>
        <v>0</v>
      </c>
      <c r="CP134" s="224" t="n">
        <f aca="false">DB134</f>
        <v>0</v>
      </c>
      <c r="CQ134" s="224" t="n">
        <f aca="false">CR134+CS134+CT134</f>
        <v>0</v>
      </c>
      <c r="CR134" s="225" t="n">
        <v>0</v>
      </c>
      <c r="CS134" s="225" t="n">
        <v>0</v>
      </c>
      <c r="CT134" s="225" t="n">
        <v>0</v>
      </c>
      <c r="CU134" s="224" t="n">
        <f aca="false">CV134+CW134+CX134</f>
        <v>0</v>
      </c>
      <c r="CV134" s="225" t="n">
        <v>0</v>
      </c>
      <c r="CW134" s="225" t="n">
        <v>0</v>
      </c>
      <c r="CX134" s="225" t="n">
        <v>0</v>
      </c>
      <c r="CY134" s="224" t="n">
        <f aca="false">CZ134+DA134+DB134</f>
        <v>0</v>
      </c>
      <c r="CZ134" s="225" t="n">
        <v>0</v>
      </c>
      <c r="DA134" s="225" t="n">
        <v>0</v>
      </c>
      <c r="DB134" s="225" t="n">
        <v>0</v>
      </c>
      <c r="DC134" s="224" t="n">
        <f aca="false">$AW134-$AX134-BB134</f>
        <v>1769.67185</v>
      </c>
      <c r="DD134" s="224" t="n">
        <f aca="false">DP134</f>
        <v>716.703</v>
      </c>
      <c r="DE134" s="224" t="n">
        <f aca="false">DQ134</f>
        <v>0</v>
      </c>
      <c r="DF134" s="224" t="n">
        <f aca="false">DR134</f>
        <v>716.703</v>
      </c>
      <c r="DG134" s="224" t="n">
        <f aca="false">DS134</f>
        <v>0</v>
      </c>
      <c r="DH134" s="224" t="n">
        <f aca="false">DI134+DJ134+DK134</f>
        <v>0</v>
      </c>
      <c r="DI134" s="225" t="n">
        <v>0</v>
      </c>
      <c r="DJ134" s="225" t="n">
        <v>0</v>
      </c>
      <c r="DK134" s="225" t="n">
        <v>0</v>
      </c>
      <c r="DL134" s="224" t="n">
        <f aca="false">DM134+DN134+DO134</f>
        <v>0</v>
      </c>
      <c r="DM134" s="225" t="n">
        <v>0</v>
      </c>
      <c r="DN134" s="225" t="n">
        <v>0</v>
      </c>
      <c r="DO134" s="225" t="n">
        <v>0</v>
      </c>
      <c r="DP134" s="224" t="n">
        <f aca="false">DQ134+DR134+DS134</f>
        <v>716.703</v>
      </c>
      <c r="DQ134" s="225" t="n">
        <v>0</v>
      </c>
      <c r="DR134" s="225" t="n">
        <v>716.703</v>
      </c>
      <c r="DS134" s="225" t="n">
        <v>0</v>
      </c>
      <c r="DT134" s="224" t="n">
        <f aca="false">$AW134-$AX134-BC134</f>
        <v>1052.96885</v>
      </c>
      <c r="DU134" s="224" t="n">
        <f aca="false">BC134-AY134</f>
        <v>716.703</v>
      </c>
      <c r="DV134" s="225"/>
      <c r="DW134" s="225"/>
      <c r="DX134" s="226" t="s">
        <v>312</v>
      </c>
      <c r="DY134" s="225" t="n">
        <f aca="false">DU134</f>
        <v>716.703</v>
      </c>
      <c r="DZ134" s="226" t="s">
        <v>312</v>
      </c>
      <c r="EA134" s="228" t="s">
        <v>279</v>
      </c>
      <c r="EB134" s="213" t="n">
        <v>0</v>
      </c>
      <c r="EC134" s="190" t="str">
        <f aca="false">AN134 &amp; EB134</f>
        <v>Амортизационные отчисления0</v>
      </c>
      <c r="ED134" s="190" t="str">
        <f aca="false">AN134&amp;AO134</f>
        <v>Амортизационные отчислениянет</v>
      </c>
      <c r="EE134" s="191"/>
      <c r="EF134" s="191"/>
      <c r="EG134" s="220"/>
      <c r="EH134" s="220"/>
      <c r="EI134" s="220"/>
      <c r="EJ134" s="220"/>
      <c r="EV134" s="191"/>
    </row>
    <row r="135" customFormat="false" ht="11.25" hidden="false" customHeight="true" outlineLevel="0" collapsed="false">
      <c r="C135" s="204"/>
      <c r="D135" s="205" t="n">
        <v>25</v>
      </c>
      <c r="E135" s="206" t="s">
        <v>259</v>
      </c>
      <c r="F135" s="206" t="s">
        <v>260</v>
      </c>
      <c r="G135" s="206" t="s">
        <v>261</v>
      </c>
      <c r="H135" s="206" t="s">
        <v>275</v>
      </c>
      <c r="I135" s="206" t="s">
        <v>263</v>
      </c>
      <c r="J135" s="206" t="s">
        <v>263</v>
      </c>
      <c r="K135" s="205" t="s">
        <v>264</v>
      </c>
      <c r="L135" s="206"/>
      <c r="M135" s="206"/>
      <c r="N135" s="205" t="n">
        <v>5</v>
      </c>
      <c r="O135" s="205" t="n">
        <v>2020</v>
      </c>
      <c r="P135" s="207" t="s">
        <v>172</v>
      </c>
      <c r="Q135" s="207" t="s">
        <v>282</v>
      </c>
      <c r="R135" s="208" t="n">
        <v>100</v>
      </c>
      <c r="S135" s="209" t="n">
        <v>100</v>
      </c>
      <c r="T135" s="210"/>
      <c r="U135" s="211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2"/>
      <c r="CO135" s="212"/>
      <c r="CP135" s="212"/>
      <c r="CQ135" s="212"/>
      <c r="CR135" s="212"/>
      <c r="CS135" s="212"/>
      <c r="CT135" s="212"/>
      <c r="CU135" s="212"/>
      <c r="CV135" s="212"/>
      <c r="CW135" s="212"/>
      <c r="CX135" s="212"/>
      <c r="CY135" s="212"/>
      <c r="CZ135" s="212"/>
      <c r="DA135" s="212"/>
      <c r="DB135" s="212"/>
      <c r="DC135" s="212"/>
      <c r="DD135" s="212"/>
      <c r="DE135" s="212"/>
      <c r="DF135" s="212"/>
      <c r="DG135" s="212"/>
      <c r="DH135" s="212"/>
      <c r="DI135" s="212"/>
      <c r="DJ135" s="212"/>
      <c r="DK135" s="212"/>
      <c r="DL135" s="212"/>
      <c r="DM135" s="212"/>
      <c r="DN135" s="212"/>
      <c r="DO135" s="212"/>
      <c r="DP135" s="212"/>
      <c r="DQ135" s="212"/>
      <c r="DR135" s="212"/>
      <c r="DS135" s="212"/>
      <c r="DT135" s="212"/>
      <c r="DU135" s="212"/>
      <c r="DV135" s="212"/>
      <c r="DW135" s="212"/>
      <c r="DX135" s="212"/>
      <c r="DY135" s="212"/>
      <c r="DZ135" s="212"/>
      <c r="EA135" s="212"/>
      <c r="EB135" s="213"/>
      <c r="EC135" s="191"/>
      <c r="ED135" s="191"/>
      <c r="EE135" s="191"/>
      <c r="EF135" s="191"/>
      <c r="EG135" s="191"/>
      <c r="EH135" s="191"/>
      <c r="EI135" s="191"/>
    </row>
    <row r="136" customFormat="false" ht="11.25" hidden="false" customHeight="true" outlineLevel="0" collapsed="false">
      <c r="C136" s="204"/>
      <c r="D136" s="205"/>
      <c r="E136" s="206"/>
      <c r="F136" s="206"/>
      <c r="G136" s="206"/>
      <c r="H136" s="206"/>
      <c r="I136" s="206"/>
      <c r="J136" s="206"/>
      <c r="K136" s="205"/>
      <c r="L136" s="214"/>
      <c r="M136" s="214"/>
      <c r="N136" s="205"/>
      <c r="O136" s="205"/>
      <c r="P136" s="207"/>
      <c r="Q136" s="207"/>
      <c r="R136" s="208"/>
      <c r="S136" s="209"/>
      <c r="T136" s="210"/>
      <c r="U136" s="215"/>
      <c r="V136" s="216" t="n">
        <v>1</v>
      </c>
      <c r="W136" s="183" t="s">
        <v>266</v>
      </c>
      <c r="X136" s="183" t="s">
        <v>308</v>
      </c>
      <c r="Y136" s="183" t="s">
        <v>268</v>
      </c>
      <c r="Z136" s="183" t="s">
        <v>269</v>
      </c>
      <c r="AA136" s="183" t="s">
        <v>269</v>
      </c>
      <c r="AB136" s="183" t="s">
        <v>264</v>
      </c>
      <c r="AC136" s="183" t="s">
        <v>270</v>
      </c>
      <c r="AD136" s="183" t="s">
        <v>271</v>
      </c>
      <c r="AE136" s="183" t="s">
        <v>309</v>
      </c>
      <c r="AF136" s="183" t="s">
        <v>310</v>
      </c>
      <c r="AG136" s="183" t="s">
        <v>263</v>
      </c>
      <c r="AH136" s="183" t="s">
        <v>263</v>
      </c>
      <c r="AI136" s="183" t="s">
        <v>264</v>
      </c>
      <c r="AJ136" s="183" t="s">
        <v>270</v>
      </c>
      <c r="AK136" s="183" t="s">
        <v>271</v>
      </c>
      <c r="AL136" s="217"/>
      <c r="AM136" s="218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3"/>
      <c r="BW136" s="143"/>
      <c r="BX136" s="143"/>
      <c r="BY136" s="143"/>
      <c r="BZ136" s="143"/>
      <c r="CA136" s="143"/>
      <c r="CB136" s="143"/>
      <c r="CC136" s="143"/>
      <c r="CD136" s="143"/>
      <c r="CE136" s="143"/>
      <c r="CF136" s="143"/>
      <c r="CG136" s="143"/>
      <c r="CH136" s="143"/>
      <c r="CI136" s="143"/>
      <c r="CJ136" s="143"/>
      <c r="CK136" s="143"/>
      <c r="CL136" s="143"/>
      <c r="CM136" s="143"/>
      <c r="CN136" s="143"/>
      <c r="CO136" s="143"/>
      <c r="CP136" s="143"/>
      <c r="CQ136" s="143"/>
      <c r="CR136" s="143"/>
      <c r="CS136" s="143"/>
      <c r="CT136" s="143"/>
      <c r="CU136" s="143"/>
      <c r="CV136" s="143"/>
      <c r="CW136" s="143"/>
      <c r="CX136" s="143"/>
      <c r="CY136" s="143"/>
      <c r="CZ136" s="143"/>
      <c r="DA136" s="143"/>
      <c r="DB136" s="143"/>
      <c r="DC136" s="143"/>
      <c r="DD136" s="143"/>
      <c r="DE136" s="143"/>
      <c r="DF136" s="143"/>
      <c r="DG136" s="143"/>
      <c r="DH136" s="143"/>
      <c r="DI136" s="143"/>
      <c r="DJ136" s="143"/>
      <c r="DK136" s="143"/>
      <c r="DL136" s="143"/>
      <c r="DM136" s="143"/>
      <c r="DN136" s="143"/>
      <c r="DO136" s="143"/>
      <c r="DP136" s="143"/>
      <c r="DQ136" s="143"/>
      <c r="DR136" s="143"/>
      <c r="DS136" s="143"/>
      <c r="DT136" s="143"/>
      <c r="DU136" s="143"/>
      <c r="DV136" s="143"/>
      <c r="DW136" s="143"/>
      <c r="DX136" s="143"/>
      <c r="DY136" s="143"/>
      <c r="DZ136" s="143"/>
      <c r="EA136" s="143"/>
      <c r="EB136" s="213"/>
      <c r="EC136" s="220"/>
      <c r="ED136" s="220"/>
      <c r="EE136" s="220"/>
      <c r="EF136" s="191"/>
      <c r="EG136" s="220"/>
      <c r="EH136" s="220"/>
      <c r="EI136" s="220"/>
      <c r="EJ136" s="220"/>
      <c r="EK136" s="220"/>
    </row>
    <row r="137" customFormat="false" ht="15" hidden="false" customHeight="true" outlineLevel="0" collapsed="false">
      <c r="C137" s="204"/>
      <c r="D137" s="205"/>
      <c r="E137" s="206"/>
      <c r="F137" s="206"/>
      <c r="G137" s="206"/>
      <c r="H137" s="206"/>
      <c r="I137" s="206"/>
      <c r="J137" s="206"/>
      <c r="K137" s="205"/>
      <c r="L137" s="214"/>
      <c r="M137" s="214"/>
      <c r="N137" s="205"/>
      <c r="O137" s="205"/>
      <c r="P137" s="207"/>
      <c r="Q137" s="207"/>
      <c r="R137" s="208"/>
      <c r="S137" s="209"/>
      <c r="T137" s="210"/>
      <c r="U137" s="215"/>
      <c r="V137" s="216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221"/>
      <c r="AM137" s="183" t="s">
        <v>274</v>
      </c>
      <c r="AN137" s="222" t="s">
        <v>223</v>
      </c>
      <c r="AO137" s="223" t="s">
        <v>56</v>
      </c>
      <c r="AP137" s="223"/>
      <c r="AQ137" s="223"/>
      <c r="AR137" s="223"/>
      <c r="AS137" s="223"/>
      <c r="AT137" s="223"/>
      <c r="AU137" s="223"/>
      <c r="AV137" s="223"/>
      <c r="AW137" s="224" t="n">
        <v>50</v>
      </c>
      <c r="AX137" s="224" t="n">
        <v>50</v>
      </c>
      <c r="AY137" s="224" t="n">
        <v>0</v>
      </c>
      <c r="AZ137" s="224" t="n">
        <f aca="false">BE137</f>
        <v>0</v>
      </c>
      <c r="BA137" s="224" t="n">
        <f aca="false">BV137</f>
        <v>0</v>
      </c>
      <c r="BB137" s="224" t="n">
        <f aca="false">CM137</f>
        <v>0</v>
      </c>
      <c r="BC137" s="224" t="n">
        <f aca="false">DD137</f>
        <v>0</v>
      </c>
      <c r="BD137" s="224" t="n">
        <f aca="false">AW137-AX137-BC137</f>
        <v>0</v>
      </c>
      <c r="BE137" s="224" t="n">
        <f aca="false">BQ137</f>
        <v>0</v>
      </c>
      <c r="BF137" s="224" t="n">
        <f aca="false">BR137</f>
        <v>0</v>
      </c>
      <c r="BG137" s="224" t="n">
        <f aca="false">BS137</f>
        <v>0</v>
      </c>
      <c r="BH137" s="224" t="n">
        <f aca="false">BT137</f>
        <v>0</v>
      </c>
      <c r="BI137" s="224" t="n">
        <f aca="false">BJ137+BK137+BL137</f>
        <v>0</v>
      </c>
      <c r="BJ137" s="225" t="n">
        <v>0</v>
      </c>
      <c r="BK137" s="225" t="n">
        <v>0</v>
      </c>
      <c r="BL137" s="225" t="n">
        <v>0</v>
      </c>
      <c r="BM137" s="224" t="n">
        <f aca="false">BN137+BO137+BP137</f>
        <v>0</v>
      </c>
      <c r="BN137" s="225" t="n">
        <v>0</v>
      </c>
      <c r="BO137" s="225" t="n">
        <v>0</v>
      </c>
      <c r="BP137" s="225" t="n">
        <v>0</v>
      </c>
      <c r="BQ137" s="224" t="n">
        <f aca="false">BR137+BS137+BT137</f>
        <v>0</v>
      </c>
      <c r="BR137" s="225" t="n">
        <v>0</v>
      </c>
      <c r="BS137" s="225" t="n">
        <v>0</v>
      </c>
      <c r="BT137" s="225" t="n">
        <v>0</v>
      </c>
      <c r="BU137" s="224" t="n">
        <f aca="false">$AW137-$AX137-AZ137</f>
        <v>0</v>
      </c>
      <c r="BV137" s="224" t="n">
        <f aca="false">CH137</f>
        <v>0</v>
      </c>
      <c r="BW137" s="224" t="n">
        <f aca="false">CI137</f>
        <v>0</v>
      </c>
      <c r="BX137" s="224" t="n">
        <f aca="false">CJ137</f>
        <v>0</v>
      </c>
      <c r="BY137" s="224" t="n">
        <f aca="false">CK137</f>
        <v>0</v>
      </c>
      <c r="BZ137" s="224" t="n">
        <f aca="false">CA137+CB137+CC137</f>
        <v>0</v>
      </c>
      <c r="CA137" s="225" t="n">
        <v>0</v>
      </c>
      <c r="CB137" s="225" t="n">
        <v>0</v>
      </c>
      <c r="CC137" s="225" t="n">
        <v>0</v>
      </c>
      <c r="CD137" s="224" t="n">
        <f aca="false">CE137+CF137+CG137</f>
        <v>0</v>
      </c>
      <c r="CE137" s="225" t="n">
        <v>0</v>
      </c>
      <c r="CF137" s="225" t="n">
        <v>0</v>
      </c>
      <c r="CG137" s="225" t="n">
        <v>0</v>
      </c>
      <c r="CH137" s="224" t="n">
        <f aca="false">CI137+CJ137+CK137</f>
        <v>0</v>
      </c>
      <c r="CI137" s="225" t="n">
        <v>0</v>
      </c>
      <c r="CJ137" s="225" t="n">
        <v>0</v>
      </c>
      <c r="CK137" s="225" t="n">
        <v>0</v>
      </c>
      <c r="CL137" s="224" t="n">
        <f aca="false">$AW137-$AX137-BA137</f>
        <v>0</v>
      </c>
      <c r="CM137" s="224" t="n">
        <f aca="false">CY137</f>
        <v>0</v>
      </c>
      <c r="CN137" s="224" t="n">
        <f aca="false">CZ137</f>
        <v>0</v>
      </c>
      <c r="CO137" s="224" t="n">
        <f aca="false">DA137</f>
        <v>0</v>
      </c>
      <c r="CP137" s="224" t="n">
        <f aca="false">DB137</f>
        <v>0</v>
      </c>
      <c r="CQ137" s="224" t="n">
        <f aca="false">CR137+CS137+CT137</f>
        <v>0</v>
      </c>
      <c r="CR137" s="225" t="n">
        <v>0</v>
      </c>
      <c r="CS137" s="225" t="n">
        <v>0</v>
      </c>
      <c r="CT137" s="225" t="n">
        <v>0</v>
      </c>
      <c r="CU137" s="224" t="n">
        <f aca="false">CV137+CW137+CX137</f>
        <v>0</v>
      </c>
      <c r="CV137" s="225" t="n">
        <v>0</v>
      </c>
      <c r="CW137" s="225" t="n">
        <v>0</v>
      </c>
      <c r="CX137" s="225" t="n">
        <v>0</v>
      </c>
      <c r="CY137" s="224" t="n">
        <f aca="false">CZ137+DA137+DB137</f>
        <v>0</v>
      </c>
      <c r="CZ137" s="225" t="n">
        <v>0</v>
      </c>
      <c r="DA137" s="225" t="n">
        <v>0</v>
      </c>
      <c r="DB137" s="225" t="n">
        <v>0</v>
      </c>
      <c r="DC137" s="224" t="n">
        <f aca="false">$AW137-$AX137-BB137</f>
        <v>0</v>
      </c>
      <c r="DD137" s="224" t="n">
        <f aca="false">DP137</f>
        <v>0</v>
      </c>
      <c r="DE137" s="224" t="n">
        <f aca="false">DQ137</f>
        <v>0</v>
      </c>
      <c r="DF137" s="224" t="n">
        <f aca="false">DR137</f>
        <v>0</v>
      </c>
      <c r="DG137" s="224" t="n">
        <f aca="false">DS137</f>
        <v>0</v>
      </c>
      <c r="DH137" s="224" t="n">
        <f aca="false">DI137+DJ137+DK137</f>
        <v>0</v>
      </c>
      <c r="DI137" s="225" t="n">
        <v>0</v>
      </c>
      <c r="DJ137" s="225" t="n">
        <v>0</v>
      </c>
      <c r="DK137" s="225" t="n">
        <v>0</v>
      </c>
      <c r="DL137" s="224" t="n">
        <f aca="false">DM137+DN137+DO137</f>
        <v>0</v>
      </c>
      <c r="DM137" s="225" t="n">
        <v>0</v>
      </c>
      <c r="DN137" s="225" t="n">
        <v>0</v>
      </c>
      <c r="DO137" s="225" t="n">
        <v>0</v>
      </c>
      <c r="DP137" s="224" t="n">
        <f aca="false">DQ137+DR137+DS137</f>
        <v>0</v>
      </c>
      <c r="DQ137" s="225" t="n">
        <v>0</v>
      </c>
      <c r="DR137" s="225" t="n">
        <v>0</v>
      </c>
      <c r="DS137" s="225" t="n">
        <v>0</v>
      </c>
      <c r="DT137" s="224" t="n">
        <f aca="false">$AW137-$AX137-BC137</f>
        <v>0</v>
      </c>
      <c r="DU137" s="224" t="n">
        <f aca="false">BC137-AY137</f>
        <v>0</v>
      </c>
      <c r="DV137" s="225"/>
      <c r="DW137" s="225"/>
      <c r="DX137" s="226"/>
      <c r="DY137" s="225"/>
      <c r="DZ137" s="226"/>
      <c r="EA137" s="227"/>
      <c r="EB137" s="213" t="n">
        <v>0</v>
      </c>
      <c r="EC137" s="190" t="str">
        <f aca="false">AN137 &amp; EB137</f>
        <v>Амортизационные отчисления0</v>
      </c>
      <c r="ED137" s="190" t="str">
        <f aca="false">AN137&amp;AO137</f>
        <v>Амортизационные отчислениянет</v>
      </c>
      <c r="EE137" s="191"/>
      <c r="EF137" s="191"/>
      <c r="EG137" s="220"/>
      <c r="EH137" s="220"/>
      <c r="EI137" s="220"/>
      <c r="EJ137" s="220"/>
      <c r="EV137" s="191"/>
    </row>
    <row r="138" customFormat="false" ht="11.25" hidden="false" customHeight="true" outlineLevel="0" collapsed="false">
      <c r="C138" s="204"/>
      <c r="D138" s="205" t="n">
        <v>26</v>
      </c>
      <c r="E138" s="206" t="s">
        <v>259</v>
      </c>
      <c r="F138" s="206" t="s">
        <v>260</v>
      </c>
      <c r="G138" s="206" t="s">
        <v>261</v>
      </c>
      <c r="H138" s="206" t="s">
        <v>313</v>
      </c>
      <c r="I138" s="206" t="s">
        <v>263</v>
      </c>
      <c r="J138" s="206" t="s">
        <v>263</v>
      </c>
      <c r="K138" s="205" t="s">
        <v>264</v>
      </c>
      <c r="L138" s="206"/>
      <c r="M138" s="206"/>
      <c r="N138" s="205" t="n">
        <v>5</v>
      </c>
      <c r="O138" s="205" t="n">
        <v>2019</v>
      </c>
      <c r="P138" s="207" t="s">
        <v>174</v>
      </c>
      <c r="Q138" s="207" t="s">
        <v>265</v>
      </c>
      <c r="R138" s="208" t="n">
        <v>100</v>
      </c>
      <c r="S138" s="209" t="n">
        <v>100</v>
      </c>
      <c r="T138" s="210"/>
      <c r="U138" s="211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2"/>
      <c r="CO138" s="212"/>
      <c r="CP138" s="212"/>
      <c r="CQ138" s="212"/>
      <c r="CR138" s="212"/>
      <c r="CS138" s="212"/>
      <c r="CT138" s="212"/>
      <c r="CU138" s="212"/>
      <c r="CV138" s="212"/>
      <c r="CW138" s="212"/>
      <c r="CX138" s="212"/>
      <c r="CY138" s="212"/>
      <c r="CZ138" s="212"/>
      <c r="DA138" s="212"/>
      <c r="DB138" s="212"/>
      <c r="DC138" s="212"/>
      <c r="DD138" s="212"/>
      <c r="DE138" s="212"/>
      <c r="DF138" s="212"/>
      <c r="DG138" s="212"/>
      <c r="DH138" s="212"/>
      <c r="DI138" s="212"/>
      <c r="DJ138" s="212"/>
      <c r="DK138" s="212"/>
      <c r="DL138" s="212"/>
      <c r="DM138" s="212"/>
      <c r="DN138" s="212"/>
      <c r="DO138" s="212"/>
      <c r="DP138" s="212"/>
      <c r="DQ138" s="212"/>
      <c r="DR138" s="212"/>
      <c r="DS138" s="212"/>
      <c r="DT138" s="212"/>
      <c r="DU138" s="212"/>
      <c r="DV138" s="212"/>
      <c r="DW138" s="212"/>
      <c r="DX138" s="212"/>
      <c r="DY138" s="212"/>
      <c r="DZ138" s="212"/>
      <c r="EA138" s="212"/>
      <c r="EB138" s="213"/>
      <c r="EC138" s="191"/>
      <c r="ED138" s="191"/>
      <c r="EE138" s="191"/>
      <c r="EF138" s="191"/>
      <c r="EG138" s="191"/>
      <c r="EH138" s="191"/>
      <c r="EI138" s="191"/>
    </row>
    <row r="139" customFormat="false" ht="11.25" hidden="false" customHeight="true" outlineLevel="0" collapsed="false">
      <c r="C139" s="204"/>
      <c r="D139" s="205"/>
      <c r="E139" s="206"/>
      <c r="F139" s="206"/>
      <c r="G139" s="206"/>
      <c r="H139" s="206"/>
      <c r="I139" s="206"/>
      <c r="J139" s="206"/>
      <c r="K139" s="205"/>
      <c r="L139" s="214"/>
      <c r="M139" s="214"/>
      <c r="N139" s="205"/>
      <c r="O139" s="205"/>
      <c r="P139" s="207"/>
      <c r="Q139" s="207"/>
      <c r="R139" s="208"/>
      <c r="S139" s="209"/>
      <c r="T139" s="210"/>
      <c r="U139" s="215"/>
      <c r="V139" s="216" t="n">
        <v>1</v>
      </c>
      <c r="W139" s="183" t="s">
        <v>266</v>
      </c>
      <c r="X139" s="183" t="s">
        <v>308</v>
      </c>
      <c r="Y139" s="183" t="s">
        <v>268</v>
      </c>
      <c r="Z139" s="183" t="s">
        <v>269</v>
      </c>
      <c r="AA139" s="183" t="s">
        <v>269</v>
      </c>
      <c r="AB139" s="183" t="s">
        <v>264</v>
      </c>
      <c r="AC139" s="183" t="s">
        <v>270</v>
      </c>
      <c r="AD139" s="183" t="s">
        <v>271</v>
      </c>
      <c r="AE139" s="183" t="s">
        <v>309</v>
      </c>
      <c r="AF139" s="183" t="s">
        <v>310</v>
      </c>
      <c r="AG139" s="183" t="s">
        <v>263</v>
      </c>
      <c r="AH139" s="183" t="s">
        <v>263</v>
      </c>
      <c r="AI139" s="183" t="s">
        <v>264</v>
      </c>
      <c r="AJ139" s="183" t="s">
        <v>270</v>
      </c>
      <c r="AK139" s="183" t="s">
        <v>271</v>
      </c>
      <c r="AL139" s="217"/>
      <c r="AM139" s="218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  <c r="BJ139" s="143"/>
      <c r="BK139" s="143"/>
      <c r="BL139" s="143"/>
      <c r="BM139" s="143"/>
      <c r="BN139" s="143"/>
      <c r="BO139" s="143"/>
      <c r="BP139" s="143"/>
      <c r="BQ139" s="143"/>
      <c r="BR139" s="143"/>
      <c r="BS139" s="143"/>
      <c r="BT139" s="143"/>
      <c r="BU139" s="143"/>
      <c r="BV139" s="143"/>
      <c r="BW139" s="143"/>
      <c r="BX139" s="143"/>
      <c r="BY139" s="143"/>
      <c r="BZ139" s="143"/>
      <c r="CA139" s="143"/>
      <c r="CB139" s="143"/>
      <c r="CC139" s="143"/>
      <c r="CD139" s="143"/>
      <c r="CE139" s="143"/>
      <c r="CF139" s="143"/>
      <c r="CG139" s="143"/>
      <c r="CH139" s="143"/>
      <c r="CI139" s="143"/>
      <c r="CJ139" s="143"/>
      <c r="CK139" s="143"/>
      <c r="CL139" s="143"/>
      <c r="CM139" s="143"/>
      <c r="CN139" s="143"/>
      <c r="CO139" s="143"/>
      <c r="CP139" s="143"/>
      <c r="CQ139" s="143"/>
      <c r="CR139" s="143"/>
      <c r="CS139" s="143"/>
      <c r="CT139" s="143"/>
      <c r="CU139" s="143"/>
      <c r="CV139" s="143"/>
      <c r="CW139" s="143"/>
      <c r="CX139" s="143"/>
      <c r="CY139" s="143"/>
      <c r="CZ139" s="143"/>
      <c r="DA139" s="143"/>
      <c r="DB139" s="143"/>
      <c r="DC139" s="143"/>
      <c r="DD139" s="143"/>
      <c r="DE139" s="143"/>
      <c r="DF139" s="143"/>
      <c r="DG139" s="143"/>
      <c r="DH139" s="143"/>
      <c r="DI139" s="143"/>
      <c r="DJ139" s="143"/>
      <c r="DK139" s="143"/>
      <c r="DL139" s="143"/>
      <c r="DM139" s="143"/>
      <c r="DN139" s="143"/>
      <c r="DO139" s="143"/>
      <c r="DP139" s="143"/>
      <c r="DQ139" s="143"/>
      <c r="DR139" s="143"/>
      <c r="DS139" s="143"/>
      <c r="DT139" s="143"/>
      <c r="DU139" s="143"/>
      <c r="DV139" s="143"/>
      <c r="DW139" s="143"/>
      <c r="DX139" s="143"/>
      <c r="DY139" s="143"/>
      <c r="DZ139" s="143"/>
      <c r="EA139" s="143"/>
      <c r="EB139" s="213"/>
      <c r="EC139" s="220"/>
      <c r="ED139" s="220"/>
      <c r="EE139" s="220"/>
      <c r="EF139" s="191"/>
      <c r="EG139" s="220"/>
      <c r="EH139" s="220"/>
      <c r="EI139" s="220"/>
      <c r="EJ139" s="220"/>
      <c r="EK139" s="220"/>
    </row>
    <row r="140" customFormat="false" ht="15" hidden="false" customHeight="true" outlineLevel="0" collapsed="false">
      <c r="C140" s="204"/>
      <c r="D140" s="205"/>
      <c r="E140" s="206"/>
      <c r="F140" s="206"/>
      <c r="G140" s="206"/>
      <c r="H140" s="206"/>
      <c r="I140" s="206"/>
      <c r="J140" s="206"/>
      <c r="K140" s="205"/>
      <c r="L140" s="214"/>
      <c r="M140" s="214"/>
      <c r="N140" s="205"/>
      <c r="O140" s="205"/>
      <c r="P140" s="207"/>
      <c r="Q140" s="207"/>
      <c r="R140" s="208"/>
      <c r="S140" s="209"/>
      <c r="T140" s="210"/>
      <c r="U140" s="215"/>
      <c r="V140" s="216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221"/>
      <c r="AM140" s="183" t="s">
        <v>274</v>
      </c>
      <c r="AN140" s="222" t="s">
        <v>223</v>
      </c>
      <c r="AO140" s="223" t="s">
        <v>56</v>
      </c>
      <c r="AP140" s="223"/>
      <c r="AQ140" s="223"/>
      <c r="AR140" s="223"/>
      <c r="AS140" s="223"/>
      <c r="AT140" s="223"/>
      <c r="AU140" s="223"/>
      <c r="AV140" s="223"/>
      <c r="AW140" s="224" t="n">
        <v>225.82</v>
      </c>
      <c r="AX140" s="224" t="n">
        <v>225.82</v>
      </c>
      <c r="AY140" s="224" t="n">
        <v>0</v>
      </c>
      <c r="AZ140" s="224" t="n">
        <f aca="false">BE140</f>
        <v>0</v>
      </c>
      <c r="BA140" s="224" t="n">
        <f aca="false">BV140</f>
        <v>0</v>
      </c>
      <c r="BB140" s="224" t="n">
        <f aca="false">CM140</f>
        <v>0</v>
      </c>
      <c r="BC140" s="224" t="n">
        <f aca="false">DD140</f>
        <v>0</v>
      </c>
      <c r="BD140" s="224" t="n">
        <f aca="false">AW140-AX140-BC140</f>
        <v>0</v>
      </c>
      <c r="BE140" s="224" t="n">
        <f aca="false">BQ140</f>
        <v>0</v>
      </c>
      <c r="BF140" s="224" t="n">
        <f aca="false">BR140</f>
        <v>0</v>
      </c>
      <c r="BG140" s="224" t="n">
        <f aca="false">BS140</f>
        <v>0</v>
      </c>
      <c r="BH140" s="224" t="n">
        <f aca="false">BT140</f>
        <v>0</v>
      </c>
      <c r="BI140" s="224" t="n">
        <f aca="false">BJ140+BK140+BL140</f>
        <v>0</v>
      </c>
      <c r="BJ140" s="225" t="n">
        <v>0</v>
      </c>
      <c r="BK140" s="225" t="n">
        <v>0</v>
      </c>
      <c r="BL140" s="225" t="n">
        <v>0</v>
      </c>
      <c r="BM140" s="224" t="n">
        <f aca="false">BN140+BO140+BP140</f>
        <v>0</v>
      </c>
      <c r="BN140" s="225" t="n">
        <v>0</v>
      </c>
      <c r="BO140" s="225" t="n">
        <v>0</v>
      </c>
      <c r="BP140" s="225" t="n">
        <v>0</v>
      </c>
      <c r="BQ140" s="224" t="n">
        <f aca="false">BR140+BS140+BT140</f>
        <v>0</v>
      </c>
      <c r="BR140" s="225" t="n">
        <v>0</v>
      </c>
      <c r="BS140" s="225" t="n">
        <v>0</v>
      </c>
      <c r="BT140" s="225" t="n">
        <v>0</v>
      </c>
      <c r="BU140" s="224" t="n">
        <f aca="false">$AW140-$AX140-AZ140</f>
        <v>0</v>
      </c>
      <c r="BV140" s="224" t="n">
        <f aca="false">CH140</f>
        <v>0</v>
      </c>
      <c r="BW140" s="224" t="n">
        <f aca="false">CI140</f>
        <v>0</v>
      </c>
      <c r="BX140" s="224" t="n">
        <f aca="false">CJ140</f>
        <v>0</v>
      </c>
      <c r="BY140" s="224" t="n">
        <f aca="false">CK140</f>
        <v>0</v>
      </c>
      <c r="BZ140" s="224" t="n">
        <f aca="false">CA140+CB140+CC140</f>
        <v>0</v>
      </c>
      <c r="CA140" s="225" t="n">
        <v>0</v>
      </c>
      <c r="CB140" s="225" t="n">
        <v>0</v>
      </c>
      <c r="CC140" s="225" t="n">
        <v>0</v>
      </c>
      <c r="CD140" s="224" t="n">
        <f aca="false">CE140+CF140+CG140</f>
        <v>0</v>
      </c>
      <c r="CE140" s="225" t="n">
        <v>0</v>
      </c>
      <c r="CF140" s="225" t="n">
        <v>0</v>
      </c>
      <c r="CG140" s="225" t="n">
        <v>0</v>
      </c>
      <c r="CH140" s="224" t="n">
        <f aca="false">CI140+CJ140+CK140</f>
        <v>0</v>
      </c>
      <c r="CI140" s="225" t="n">
        <v>0</v>
      </c>
      <c r="CJ140" s="225" t="n">
        <v>0</v>
      </c>
      <c r="CK140" s="225" t="n">
        <v>0</v>
      </c>
      <c r="CL140" s="224" t="n">
        <f aca="false">$AW140-$AX140-BA140</f>
        <v>0</v>
      </c>
      <c r="CM140" s="224" t="n">
        <f aca="false">CY140</f>
        <v>0</v>
      </c>
      <c r="CN140" s="224" t="n">
        <f aca="false">CZ140</f>
        <v>0</v>
      </c>
      <c r="CO140" s="224" t="n">
        <f aca="false">DA140</f>
        <v>0</v>
      </c>
      <c r="CP140" s="224" t="n">
        <f aca="false">DB140</f>
        <v>0</v>
      </c>
      <c r="CQ140" s="224" t="n">
        <f aca="false">CR140+CS140+CT140</f>
        <v>0</v>
      </c>
      <c r="CR140" s="225" t="n">
        <v>0</v>
      </c>
      <c r="CS140" s="225" t="n">
        <v>0</v>
      </c>
      <c r="CT140" s="225" t="n">
        <v>0</v>
      </c>
      <c r="CU140" s="224" t="n">
        <f aca="false">CV140+CW140+CX140</f>
        <v>0</v>
      </c>
      <c r="CV140" s="225" t="n">
        <v>0</v>
      </c>
      <c r="CW140" s="225" t="n">
        <v>0</v>
      </c>
      <c r="CX140" s="225" t="n">
        <v>0</v>
      </c>
      <c r="CY140" s="224" t="n">
        <f aca="false">CZ140+DA140+DB140</f>
        <v>0</v>
      </c>
      <c r="CZ140" s="225" t="n">
        <v>0</v>
      </c>
      <c r="DA140" s="225" t="n">
        <v>0</v>
      </c>
      <c r="DB140" s="225" t="n">
        <v>0</v>
      </c>
      <c r="DC140" s="224" t="n">
        <f aca="false">$AW140-$AX140-BB140</f>
        <v>0</v>
      </c>
      <c r="DD140" s="224" t="n">
        <f aca="false">DP140</f>
        <v>0</v>
      </c>
      <c r="DE140" s="224" t="n">
        <f aca="false">DQ140</f>
        <v>0</v>
      </c>
      <c r="DF140" s="224" t="n">
        <f aca="false">DR140</f>
        <v>0</v>
      </c>
      <c r="DG140" s="224" t="n">
        <f aca="false">DS140</f>
        <v>0</v>
      </c>
      <c r="DH140" s="224" t="n">
        <f aca="false">DI140+DJ140+DK140</f>
        <v>0</v>
      </c>
      <c r="DI140" s="225" t="n">
        <v>0</v>
      </c>
      <c r="DJ140" s="225" t="n">
        <v>0</v>
      </c>
      <c r="DK140" s="225" t="n">
        <v>0</v>
      </c>
      <c r="DL140" s="224" t="n">
        <f aca="false">DM140+DN140+DO140</f>
        <v>0</v>
      </c>
      <c r="DM140" s="225" t="n">
        <v>0</v>
      </c>
      <c r="DN140" s="225" t="n">
        <v>0</v>
      </c>
      <c r="DO140" s="225" t="n">
        <v>0</v>
      </c>
      <c r="DP140" s="224" t="n">
        <f aca="false">DQ140+DR140+DS140</f>
        <v>0</v>
      </c>
      <c r="DQ140" s="225" t="n">
        <v>0</v>
      </c>
      <c r="DR140" s="225" t="n">
        <v>0</v>
      </c>
      <c r="DS140" s="225" t="n">
        <v>0</v>
      </c>
      <c r="DT140" s="224" t="n">
        <f aca="false">$AW140-$AX140-BC140</f>
        <v>0</v>
      </c>
      <c r="DU140" s="224" t="n">
        <f aca="false">BC140-AY140</f>
        <v>0</v>
      </c>
      <c r="DV140" s="225"/>
      <c r="DW140" s="225"/>
      <c r="DX140" s="226"/>
      <c r="DY140" s="225"/>
      <c r="DZ140" s="226"/>
      <c r="EA140" s="227"/>
      <c r="EB140" s="213" t="n">
        <v>0</v>
      </c>
      <c r="EC140" s="190" t="str">
        <f aca="false">AN140 &amp; EB140</f>
        <v>Амортизационные отчисления0</v>
      </c>
      <c r="ED140" s="190" t="str">
        <f aca="false">AN140&amp;AO140</f>
        <v>Амортизационные отчислениянет</v>
      </c>
      <c r="EE140" s="191"/>
      <c r="EF140" s="191"/>
      <c r="EG140" s="220"/>
      <c r="EH140" s="220"/>
      <c r="EI140" s="220"/>
      <c r="EJ140" s="220"/>
      <c r="EV140" s="191"/>
    </row>
    <row r="141" customFormat="false" ht="11.25" hidden="false" customHeight="true" outlineLevel="0" collapsed="false">
      <c r="C141" s="204"/>
      <c r="D141" s="205" t="n">
        <v>27</v>
      </c>
      <c r="E141" s="206" t="s">
        <v>259</v>
      </c>
      <c r="F141" s="206" t="s">
        <v>260</v>
      </c>
      <c r="G141" s="206" t="s">
        <v>261</v>
      </c>
      <c r="H141" s="206" t="s">
        <v>314</v>
      </c>
      <c r="I141" s="206" t="s">
        <v>263</v>
      </c>
      <c r="J141" s="206" t="s">
        <v>263</v>
      </c>
      <c r="K141" s="205" t="s">
        <v>264</v>
      </c>
      <c r="L141" s="206"/>
      <c r="M141" s="206"/>
      <c r="N141" s="205" t="n">
        <v>5</v>
      </c>
      <c r="O141" s="205" t="n">
        <v>2019</v>
      </c>
      <c r="P141" s="207" t="s">
        <v>174</v>
      </c>
      <c r="Q141" s="207" t="s">
        <v>265</v>
      </c>
      <c r="R141" s="208" t="n">
        <v>100</v>
      </c>
      <c r="S141" s="209" t="n">
        <v>100</v>
      </c>
      <c r="T141" s="210"/>
      <c r="U141" s="211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2"/>
      <c r="CO141" s="212"/>
      <c r="CP141" s="212"/>
      <c r="CQ141" s="212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2"/>
      <c r="DC141" s="212"/>
      <c r="DD141" s="212"/>
      <c r="DE141" s="212"/>
      <c r="DF141" s="212"/>
      <c r="DG141" s="212"/>
      <c r="DH141" s="212"/>
      <c r="DI141" s="212"/>
      <c r="DJ141" s="212"/>
      <c r="DK141" s="212"/>
      <c r="DL141" s="212"/>
      <c r="DM141" s="212"/>
      <c r="DN141" s="212"/>
      <c r="DO141" s="212"/>
      <c r="DP141" s="212"/>
      <c r="DQ141" s="212"/>
      <c r="DR141" s="212"/>
      <c r="DS141" s="212"/>
      <c r="DT141" s="212"/>
      <c r="DU141" s="212"/>
      <c r="DV141" s="212"/>
      <c r="DW141" s="212"/>
      <c r="DX141" s="212"/>
      <c r="DY141" s="212"/>
      <c r="DZ141" s="212"/>
      <c r="EA141" s="212"/>
      <c r="EB141" s="213"/>
      <c r="EC141" s="191"/>
      <c r="ED141" s="191"/>
      <c r="EE141" s="191"/>
      <c r="EF141" s="191"/>
      <c r="EG141" s="191"/>
      <c r="EH141" s="191"/>
      <c r="EI141" s="191"/>
    </row>
    <row r="142" customFormat="false" ht="11.25" hidden="false" customHeight="true" outlineLevel="0" collapsed="false">
      <c r="C142" s="204"/>
      <c r="D142" s="205"/>
      <c r="E142" s="206"/>
      <c r="F142" s="206"/>
      <c r="G142" s="206"/>
      <c r="H142" s="206"/>
      <c r="I142" s="206"/>
      <c r="J142" s="206"/>
      <c r="K142" s="205"/>
      <c r="L142" s="214"/>
      <c r="M142" s="214"/>
      <c r="N142" s="205"/>
      <c r="O142" s="205"/>
      <c r="P142" s="207"/>
      <c r="Q142" s="207"/>
      <c r="R142" s="208"/>
      <c r="S142" s="209"/>
      <c r="T142" s="210"/>
      <c r="U142" s="215"/>
      <c r="V142" s="216" t="n">
        <v>1</v>
      </c>
      <c r="W142" s="183" t="s">
        <v>266</v>
      </c>
      <c r="X142" s="183" t="s">
        <v>308</v>
      </c>
      <c r="Y142" s="183" t="s">
        <v>268</v>
      </c>
      <c r="Z142" s="183" t="s">
        <v>269</v>
      </c>
      <c r="AA142" s="183" t="s">
        <v>269</v>
      </c>
      <c r="AB142" s="183" t="s">
        <v>264</v>
      </c>
      <c r="AC142" s="183" t="s">
        <v>270</v>
      </c>
      <c r="AD142" s="183" t="s">
        <v>271</v>
      </c>
      <c r="AE142" s="183" t="s">
        <v>309</v>
      </c>
      <c r="AF142" s="183" t="s">
        <v>310</v>
      </c>
      <c r="AG142" s="183" t="s">
        <v>263</v>
      </c>
      <c r="AH142" s="183" t="s">
        <v>263</v>
      </c>
      <c r="AI142" s="183" t="s">
        <v>264</v>
      </c>
      <c r="AJ142" s="183" t="s">
        <v>270</v>
      </c>
      <c r="AK142" s="183" t="s">
        <v>271</v>
      </c>
      <c r="AL142" s="217"/>
      <c r="AM142" s="218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BJ142" s="14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  <c r="BY142" s="143"/>
      <c r="BZ142" s="143"/>
      <c r="CA142" s="143"/>
      <c r="CB142" s="143"/>
      <c r="CC142" s="143"/>
      <c r="CD142" s="143"/>
      <c r="CE142" s="143"/>
      <c r="CF142" s="143"/>
      <c r="CG142" s="143"/>
      <c r="CH142" s="143"/>
      <c r="CI142" s="143"/>
      <c r="CJ142" s="143"/>
      <c r="CK142" s="143"/>
      <c r="CL142" s="143"/>
      <c r="CM142" s="143"/>
      <c r="CN142" s="143"/>
      <c r="CO142" s="143"/>
      <c r="CP142" s="143"/>
      <c r="CQ142" s="143"/>
      <c r="CR142" s="143"/>
      <c r="CS142" s="143"/>
      <c r="CT142" s="143"/>
      <c r="CU142" s="143"/>
      <c r="CV142" s="143"/>
      <c r="CW142" s="143"/>
      <c r="CX142" s="143"/>
      <c r="CY142" s="143"/>
      <c r="CZ142" s="143"/>
      <c r="DA142" s="143"/>
      <c r="DB142" s="143"/>
      <c r="DC142" s="143"/>
      <c r="DD142" s="143"/>
      <c r="DE142" s="143"/>
      <c r="DF142" s="143"/>
      <c r="DG142" s="143"/>
      <c r="DH142" s="143"/>
      <c r="DI142" s="143"/>
      <c r="DJ142" s="143"/>
      <c r="DK142" s="143"/>
      <c r="DL142" s="143"/>
      <c r="DM142" s="143"/>
      <c r="DN142" s="143"/>
      <c r="DO142" s="143"/>
      <c r="DP142" s="143"/>
      <c r="DQ142" s="143"/>
      <c r="DR142" s="143"/>
      <c r="DS142" s="143"/>
      <c r="DT142" s="143"/>
      <c r="DU142" s="143"/>
      <c r="DV142" s="143"/>
      <c r="DW142" s="143"/>
      <c r="DX142" s="143"/>
      <c r="DY142" s="143"/>
      <c r="DZ142" s="143"/>
      <c r="EA142" s="143"/>
      <c r="EB142" s="213"/>
      <c r="EC142" s="220"/>
      <c r="ED142" s="220"/>
      <c r="EE142" s="220"/>
      <c r="EF142" s="191"/>
      <c r="EG142" s="220"/>
      <c r="EH142" s="220"/>
      <c r="EI142" s="220"/>
      <c r="EJ142" s="220"/>
      <c r="EK142" s="220"/>
    </row>
    <row r="143" customFormat="false" ht="15" hidden="false" customHeight="true" outlineLevel="0" collapsed="false">
      <c r="C143" s="204"/>
      <c r="D143" s="205"/>
      <c r="E143" s="206"/>
      <c r="F143" s="206"/>
      <c r="G143" s="206"/>
      <c r="H143" s="206"/>
      <c r="I143" s="206"/>
      <c r="J143" s="206"/>
      <c r="K143" s="205"/>
      <c r="L143" s="214"/>
      <c r="M143" s="214"/>
      <c r="N143" s="205"/>
      <c r="O143" s="205"/>
      <c r="P143" s="207"/>
      <c r="Q143" s="207"/>
      <c r="R143" s="208"/>
      <c r="S143" s="209"/>
      <c r="T143" s="210"/>
      <c r="U143" s="215"/>
      <c r="V143" s="216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221"/>
      <c r="AM143" s="183" t="s">
        <v>274</v>
      </c>
      <c r="AN143" s="222" t="s">
        <v>223</v>
      </c>
      <c r="AO143" s="223" t="s">
        <v>56</v>
      </c>
      <c r="AP143" s="223"/>
      <c r="AQ143" s="223"/>
      <c r="AR143" s="223"/>
      <c r="AS143" s="223"/>
      <c r="AT143" s="223"/>
      <c r="AU143" s="223"/>
      <c r="AV143" s="223"/>
      <c r="AW143" s="224" t="n">
        <v>225.82</v>
      </c>
      <c r="AX143" s="224" t="n">
        <v>225.82</v>
      </c>
      <c r="AY143" s="224" t="n">
        <v>0</v>
      </c>
      <c r="AZ143" s="224" t="n">
        <f aca="false">BE143</f>
        <v>0</v>
      </c>
      <c r="BA143" s="224" t="n">
        <f aca="false">BV143</f>
        <v>0</v>
      </c>
      <c r="BB143" s="224" t="n">
        <f aca="false">CM143</f>
        <v>0</v>
      </c>
      <c r="BC143" s="224" t="n">
        <f aca="false">DD143</f>
        <v>0</v>
      </c>
      <c r="BD143" s="224" t="n">
        <f aca="false">AW143-AX143-BC143</f>
        <v>0</v>
      </c>
      <c r="BE143" s="224" t="n">
        <f aca="false">BQ143</f>
        <v>0</v>
      </c>
      <c r="BF143" s="224" t="n">
        <f aca="false">BR143</f>
        <v>0</v>
      </c>
      <c r="BG143" s="224" t="n">
        <f aca="false">BS143</f>
        <v>0</v>
      </c>
      <c r="BH143" s="224" t="n">
        <f aca="false">BT143</f>
        <v>0</v>
      </c>
      <c r="BI143" s="224" t="n">
        <f aca="false">BJ143+BK143+BL143</f>
        <v>0</v>
      </c>
      <c r="BJ143" s="225" t="n">
        <v>0</v>
      </c>
      <c r="BK143" s="225" t="n">
        <v>0</v>
      </c>
      <c r="BL143" s="225" t="n">
        <v>0</v>
      </c>
      <c r="BM143" s="224" t="n">
        <f aca="false">BN143+BO143+BP143</f>
        <v>0</v>
      </c>
      <c r="BN143" s="225" t="n">
        <v>0</v>
      </c>
      <c r="BO143" s="225" t="n">
        <v>0</v>
      </c>
      <c r="BP143" s="225" t="n">
        <v>0</v>
      </c>
      <c r="BQ143" s="224" t="n">
        <f aca="false">BR143+BS143+BT143</f>
        <v>0</v>
      </c>
      <c r="BR143" s="225" t="n">
        <v>0</v>
      </c>
      <c r="BS143" s="225" t="n">
        <v>0</v>
      </c>
      <c r="BT143" s="225" t="n">
        <v>0</v>
      </c>
      <c r="BU143" s="224" t="n">
        <f aca="false">$AW143-$AX143-AZ143</f>
        <v>0</v>
      </c>
      <c r="BV143" s="224" t="n">
        <f aca="false">CH143</f>
        <v>0</v>
      </c>
      <c r="BW143" s="224" t="n">
        <f aca="false">CI143</f>
        <v>0</v>
      </c>
      <c r="BX143" s="224" t="n">
        <f aca="false">CJ143</f>
        <v>0</v>
      </c>
      <c r="BY143" s="224" t="n">
        <f aca="false">CK143</f>
        <v>0</v>
      </c>
      <c r="BZ143" s="224" t="n">
        <f aca="false">CA143+CB143+CC143</f>
        <v>0</v>
      </c>
      <c r="CA143" s="225" t="n">
        <v>0</v>
      </c>
      <c r="CB143" s="225" t="n">
        <v>0</v>
      </c>
      <c r="CC143" s="225" t="n">
        <v>0</v>
      </c>
      <c r="CD143" s="224" t="n">
        <f aca="false">CE143+CF143+CG143</f>
        <v>0</v>
      </c>
      <c r="CE143" s="225" t="n">
        <v>0</v>
      </c>
      <c r="CF143" s="225" t="n">
        <v>0</v>
      </c>
      <c r="CG143" s="225" t="n">
        <v>0</v>
      </c>
      <c r="CH143" s="224" t="n">
        <f aca="false">CI143+CJ143+CK143</f>
        <v>0</v>
      </c>
      <c r="CI143" s="225" t="n">
        <v>0</v>
      </c>
      <c r="CJ143" s="225" t="n">
        <v>0</v>
      </c>
      <c r="CK143" s="225" t="n">
        <v>0</v>
      </c>
      <c r="CL143" s="224" t="n">
        <f aca="false">$AW143-$AX143-BA143</f>
        <v>0</v>
      </c>
      <c r="CM143" s="224" t="n">
        <f aca="false">CY143</f>
        <v>0</v>
      </c>
      <c r="CN143" s="224" t="n">
        <f aca="false">CZ143</f>
        <v>0</v>
      </c>
      <c r="CO143" s="224" t="n">
        <f aca="false">DA143</f>
        <v>0</v>
      </c>
      <c r="CP143" s="224" t="n">
        <f aca="false">DB143</f>
        <v>0</v>
      </c>
      <c r="CQ143" s="224" t="n">
        <f aca="false">CR143+CS143+CT143</f>
        <v>0</v>
      </c>
      <c r="CR143" s="225" t="n">
        <v>0</v>
      </c>
      <c r="CS143" s="225" t="n">
        <v>0</v>
      </c>
      <c r="CT143" s="225" t="n">
        <v>0</v>
      </c>
      <c r="CU143" s="224" t="n">
        <f aca="false">CV143+CW143+CX143</f>
        <v>0</v>
      </c>
      <c r="CV143" s="225" t="n">
        <v>0</v>
      </c>
      <c r="CW143" s="225" t="n">
        <v>0</v>
      </c>
      <c r="CX143" s="225" t="n">
        <v>0</v>
      </c>
      <c r="CY143" s="224" t="n">
        <f aca="false">CZ143+DA143+DB143</f>
        <v>0</v>
      </c>
      <c r="CZ143" s="225" t="n">
        <v>0</v>
      </c>
      <c r="DA143" s="225" t="n">
        <v>0</v>
      </c>
      <c r="DB143" s="225" t="n">
        <v>0</v>
      </c>
      <c r="DC143" s="224" t="n">
        <f aca="false">$AW143-$AX143-BB143</f>
        <v>0</v>
      </c>
      <c r="DD143" s="224" t="n">
        <f aca="false">DP143</f>
        <v>0</v>
      </c>
      <c r="DE143" s="224" t="n">
        <f aca="false">DQ143</f>
        <v>0</v>
      </c>
      <c r="DF143" s="224" t="n">
        <f aca="false">DR143</f>
        <v>0</v>
      </c>
      <c r="DG143" s="224" t="n">
        <f aca="false">DS143</f>
        <v>0</v>
      </c>
      <c r="DH143" s="224" t="n">
        <f aca="false">DI143+DJ143+DK143</f>
        <v>0</v>
      </c>
      <c r="DI143" s="225" t="n">
        <v>0</v>
      </c>
      <c r="DJ143" s="225" t="n">
        <v>0</v>
      </c>
      <c r="DK143" s="225" t="n">
        <v>0</v>
      </c>
      <c r="DL143" s="224" t="n">
        <f aca="false">DM143+DN143+DO143</f>
        <v>0</v>
      </c>
      <c r="DM143" s="225" t="n">
        <v>0</v>
      </c>
      <c r="DN143" s="225" t="n">
        <v>0</v>
      </c>
      <c r="DO143" s="225" t="n">
        <v>0</v>
      </c>
      <c r="DP143" s="224" t="n">
        <f aca="false">DQ143+DR143+DS143</f>
        <v>0</v>
      </c>
      <c r="DQ143" s="225" t="n">
        <v>0</v>
      </c>
      <c r="DR143" s="225" t="n">
        <v>0</v>
      </c>
      <c r="DS143" s="225" t="n">
        <v>0</v>
      </c>
      <c r="DT143" s="224" t="n">
        <f aca="false">$AW143-$AX143-BC143</f>
        <v>0</v>
      </c>
      <c r="DU143" s="224" t="n">
        <f aca="false">BC143-AY143</f>
        <v>0</v>
      </c>
      <c r="DV143" s="225"/>
      <c r="DW143" s="225"/>
      <c r="DX143" s="226"/>
      <c r="DY143" s="225"/>
      <c r="DZ143" s="226"/>
      <c r="EA143" s="227"/>
      <c r="EB143" s="213" t="n">
        <v>0</v>
      </c>
      <c r="EC143" s="190" t="str">
        <f aca="false">AN143 &amp; EB143</f>
        <v>Амортизационные отчисления0</v>
      </c>
      <c r="ED143" s="190" t="str">
        <f aca="false">AN143&amp;AO143</f>
        <v>Амортизационные отчислениянет</v>
      </c>
      <c r="EE143" s="191"/>
      <c r="EF143" s="191"/>
      <c r="EG143" s="220"/>
      <c r="EH143" s="220"/>
      <c r="EI143" s="220"/>
      <c r="EJ143" s="220"/>
      <c r="EV143" s="191"/>
    </row>
    <row r="144" customFormat="false" ht="11.25" hidden="false" customHeight="true" outlineLevel="0" collapsed="false">
      <c r="C144" s="204"/>
      <c r="D144" s="205" t="n">
        <v>28</v>
      </c>
      <c r="E144" s="206" t="s">
        <v>259</v>
      </c>
      <c r="F144" s="206" t="s">
        <v>260</v>
      </c>
      <c r="G144" s="206" t="s">
        <v>261</v>
      </c>
      <c r="H144" s="206" t="s">
        <v>315</v>
      </c>
      <c r="I144" s="206" t="s">
        <v>263</v>
      </c>
      <c r="J144" s="206" t="s">
        <v>263</v>
      </c>
      <c r="K144" s="205" t="s">
        <v>264</v>
      </c>
      <c r="L144" s="206"/>
      <c r="M144" s="206"/>
      <c r="N144" s="205" t="n">
        <v>5</v>
      </c>
      <c r="O144" s="205" t="n">
        <v>2019</v>
      </c>
      <c r="P144" s="207" t="s">
        <v>174</v>
      </c>
      <c r="Q144" s="207" t="s">
        <v>265</v>
      </c>
      <c r="R144" s="208" t="n">
        <v>100</v>
      </c>
      <c r="S144" s="209" t="n">
        <v>100</v>
      </c>
      <c r="T144" s="210"/>
      <c r="U144" s="211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2"/>
      <c r="BQ144" s="212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2"/>
      <c r="CC144" s="212"/>
      <c r="CD144" s="212"/>
      <c r="CE144" s="212"/>
      <c r="CF144" s="212"/>
      <c r="CG144" s="212"/>
      <c r="CH144" s="212"/>
      <c r="CI144" s="212"/>
      <c r="CJ144" s="212"/>
      <c r="CK144" s="212"/>
      <c r="CL144" s="212"/>
      <c r="CM144" s="212"/>
      <c r="CN144" s="212"/>
      <c r="CO144" s="212"/>
      <c r="CP144" s="212"/>
      <c r="CQ144" s="212"/>
      <c r="CR144" s="212"/>
      <c r="CS144" s="212"/>
      <c r="CT144" s="212"/>
      <c r="CU144" s="212"/>
      <c r="CV144" s="212"/>
      <c r="CW144" s="212"/>
      <c r="CX144" s="212"/>
      <c r="CY144" s="212"/>
      <c r="CZ144" s="212"/>
      <c r="DA144" s="212"/>
      <c r="DB144" s="212"/>
      <c r="DC144" s="212"/>
      <c r="DD144" s="212"/>
      <c r="DE144" s="212"/>
      <c r="DF144" s="212"/>
      <c r="DG144" s="212"/>
      <c r="DH144" s="212"/>
      <c r="DI144" s="212"/>
      <c r="DJ144" s="212"/>
      <c r="DK144" s="212"/>
      <c r="DL144" s="212"/>
      <c r="DM144" s="212"/>
      <c r="DN144" s="212"/>
      <c r="DO144" s="212"/>
      <c r="DP144" s="212"/>
      <c r="DQ144" s="212"/>
      <c r="DR144" s="212"/>
      <c r="DS144" s="212"/>
      <c r="DT144" s="212"/>
      <c r="DU144" s="212"/>
      <c r="DV144" s="212"/>
      <c r="DW144" s="212"/>
      <c r="DX144" s="212"/>
      <c r="DY144" s="212"/>
      <c r="DZ144" s="212"/>
      <c r="EA144" s="212"/>
      <c r="EB144" s="213"/>
      <c r="EC144" s="191"/>
      <c r="ED144" s="191"/>
      <c r="EE144" s="191"/>
      <c r="EF144" s="191"/>
      <c r="EG144" s="191"/>
      <c r="EH144" s="191"/>
      <c r="EI144" s="191"/>
    </row>
    <row r="145" customFormat="false" ht="11.25" hidden="false" customHeight="true" outlineLevel="0" collapsed="false">
      <c r="C145" s="204"/>
      <c r="D145" s="205"/>
      <c r="E145" s="206"/>
      <c r="F145" s="206"/>
      <c r="G145" s="206"/>
      <c r="H145" s="206"/>
      <c r="I145" s="206"/>
      <c r="J145" s="206"/>
      <c r="K145" s="205"/>
      <c r="L145" s="214"/>
      <c r="M145" s="214"/>
      <c r="N145" s="205"/>
      <c r="O145" s="205"/>
      <c r="P145" s="207"/>
      <c r="Q145" s="207"/>
      <c r="R145" s="208"/>
      <c r="S145" s="209"/>
      <c r="T145" s="210"/>
      <c r="U145" s="215"/>
      <c r="V145" s="216" t="n">
        <v>1</v>
      </c>
      <c r="W145" s="183" t="s">
        <v>266</v>
      </c>
      <c r="X145" s="183" t="s">
        <v>308</v>
      </c>
      <c r="Y145" s="183" t="s">
        <v>268</v>
      </c>
      <c r="Z145" s="183" t="s">
        <v>269</v>
      </c>
      <c r="AA145" s="183" t="s">
        <v>269</v>
      </c>
      <c r="AB145" s="183" t="s">
        <v>264</v>
      </c>
      <c r="AC145" s="183" t="s">
        <v>270</v>
      </c>
      <c r="AD145" s="183" t="s">
        <v>271</v>
      </c>
      <c r="AE145" s="183" t="s">
        <v>309</v>
      </c>
      <c r="AF145" s="183" t="s">
        <v>310</v>
      </c>
      <c r="AG145" s="183" t="s">
        <v>263</v>
      </c>
      <c r="AH145" s="183" t="s">
        <v>263</v>
      </c>
      <c r="AI145" s="183" t="s">
        <v>264</v>
      </c>
      <c r="AJ145" s="183" t="s">
        <v>270</v>
      </c>
      <c r="AK145" s="183" t="s">
        <v>271</v>
      </c>
      <c r="AL145" s="217"/>
      <c r="AM145" s="218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3"/>
      <c r="CJ145" s="143"/>
      <c r="CK145" s="143"/>
      <c r="CL145" s="143"/>
      <c r="CM145" s="143"/>
      <c r="CN145" s="143"/>
      <c r="CO145" s="143"/>
      <c r="CP145" s="143"/>
      <c r="CQ145" s="143"/>
      <c r="CR145" s="143"/>
      <c r="CS145" s="143"/>
      <c r="CT145" s="143"/>
      <c r="CU145" s="143"/>
      <c r="CV145" s="143"/>
      <c r="CW145" s="143"/>
      <c r="CX145" s="143"/>
      <c r="CY145" s="143"/>
      <c r="CZ145" s="143"/>
      <c r="DA145" s="143"/>
      <c r="DB145" s="143"/>
      <c r="DC145" s="143"/>
      <c r="DD145" s="143"/>
      <c r="DE145" s="143"/>
      <c r="DF145" s="143"/>
      <c r="DG145" s="143"/>
      <c r="DH145" s="143"/>
      <c r="DI145" s="143"/>
      <c r="DJ145" s="143"/>
      <c r="DK145" s="143"/>
      <c r="DL145" s="143"/>
      <c r="DM145" s="143"/>
      <c r="DN145" s="143"/>
      <c r="DO145" s="143"/>
      <c r="DP145" s="143"/>
      <c r="DQ145" s="143"/>
      <c r="DR145" s="143"/>
      <c r="DS145" s="143"/>
      <c r="DT145" s="143"/>
      <c r="DU145" s="143"/>
      <c r="DV145" s="143"/>
      <c r="DW145" s="143"/>
      <c r="DX145" s="143"/>
      <c r="DY145" s="143"/>
      <c r="DZ145" s="143"/>
      <c r="EA145" s="143"/>
      <c r="EB145" s="213"/>
      <c r="EC145" s="220"/>
      <c r="ED145" s="220"/>
      <c r="EE145" s="220"/>
      <c r="EF145" s="191"/>
      <c r="EG145" s="220"/>
      <c r="EH145" s="220"/>
      <c r="EI145" s="220"/>
      <c r="EJ145" s="220"/>
      <c r="EK145" s="220"/>
    </row>
    <row r="146" customFormat="false" ht="15" hidden="false" customHeight="true" outlineLevel="0" collapsed="false">
      <c r="C146" s="204"/>
      <c r="D146" s="205"/>
      <c r="E146" s="206"/>
      <c r="F146" s="206"/>
      <c r="G146" s="206"/>
      <c r="H146" s="206"/>
      <c r="I146" s="206"/>
      <c r="J146" s="206"/>
      <c r="K146" s="205"/>
      <c r="L146" s="214"/>
      <c r="M146" s="214"/>
      <c r="N146" s="205"/>
      <c r="O146" s="205"/>
      <c r="P146" s="207"/>
      <c r="Q146" s="207"/>
      <c r="R146" s="208"/>
      <c r="S146" s="209"/>
      <c r="T146" s="210"/>
      <c r="U146" s="215"/>
      <c r="V146" s="216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221"/>
      <c r="AM146" s="183" t="s">
        <v>274</v>
      </c>
      <c r="AN146" s="222" t="s">
        <v>223</v>
      </c>
      <c r="AO146" s="223" t="s">
        <v>56</v>
      </c>
      <c r="AP146" s="223"/>
      <c r="AQ146" s="223"/>
      <c r="AR146" s="223"/>
      <c r="AS146" s="223"/>
      <c r="AT146" s="223"/>
      <c r="AU146" s="223"/>
      <c r="AV146" s="223"/>
      <c r="AW146" s="224" t="n">
        <v>174.84</v>
      </c>
      <c r="AX146" s="224" t="n">
        <v>174.84</v>
      </c>
      <c r="AY146" s="224" t="n">
        <v>0</v>
      </c>
      <c r="AZ146" s="224" t="n">
        <f aca="false">BE146</f>
        <v>0</v>
      </c>
      <c r="BA146" s="224" t="n">
        <f aca="false">BV146</f>
        <v>0</v>
      </c>
      <c r="BB146" s="224" t="n">
        <f aca="false">CM146</f>
        <v>0</v>
      </c>
      <c r="BC146" s="224" t="n">
        <f aca="false">DD146</f>
        <v>0</v>
      </c>
      <c r="BD146" s="224" t="n">
        <f aca="false">AW146-AX146-BC146</f>
        <v>0</v>
      </c>
      <c r="BE146" s="224" t="n">
        <f aca="false">BQ146</f>
        <v>0</v>
      </c>
      <c r="BF146" s="224" t="n">
        <f aca="false">BR146</f>
        <v>0</v>
      </c>
      <c r="BG146" s="224" t="n">
        <f aca="false">BS146</f>
        <v>0</v>
      </c>
      <c r="BH146" s="224" t="n">
        <f aca="false">BT146</f>
        <v>0</v>
      </c>
      <c r="BI146" s="224" t="n">
        <f aca="false">BJ146+BK146+BL146</f>
        <v>0</v>
      </c>
      <c r="BJ146" s="225" t="n">
        <v>0</v>
      </c>
      <c r="BK146" s="225" t="n">
        <v>0</v>
      </c>
      <c r="BL146" s="225" t="n">
        <v>0</v>
      </c>
      <c r="BM146" s="224" t="n">
        <f aca="false">BN146+BO146+BP146</f>
        <v>0</v>
      </c>
      <c r="BN146" s="225" t="n">
        <v>0</v>
      </c>
      <c r="BO146" s="225" t="n">
        <v>0</v>
      </c>
      <c r="BP146" s="225" t="n">
        <v>0</v>
      </c>
      <c r="BQ146" s="224" t="n">
        <f aca="false">BR146+BS146+BT146</f>
        <v>0</v>
      </c>
      <c r="BR146" s="225" t="n">
        <v>0</v>
      </c>
      <c r="BS146" s="225" t="n">
        <v>0</v>
      </c>
      <c r="BT146" s="225" t="n">
        <v>0</v>
      </c>
      <c r="BU146" s="224" t="n">
        <f aca="false">$AW146-$AX146-AZ146</f>
        <v>0</v>
      </c>
      <c r="BV146" s="224" t="n">
        <f aca="false">CH146</f>
        <v>0</v>
      </c>
      <c r="BW146" s="224" t="n">
        <f aca="false">CI146</f>
        <v>0</v>
      </c>
      <c r="BX146" s="224" t="n">
        <f aca="false">CJ146</f>
        <v>0</v>
      </c>
      <c r="BY146" s="224" t="n">
        <f aca="false">CK146</f>
        <v>0</v>
      </c>
      <c r="BZ146" s="224" t="n">
        <f aca="false">CA146+CB146+CC146</f>
        <v>0</v>
      </c>
      <c r="CA146" s="225" t="n">
        <v>0</v>
      </c>
      <c r="CB146" s="225" t="n">
        <v>0</v>
      </c>
      <c r="CC146" s="225" t="n">
        <v>0</v>
      </c>
      <c r="CD146" s="224" t="n">
        <f aca="false">CE146+CF146+CG146</f>
        <v>0</v>
      </c>
      <c r="CE146" s="225" t="n">
        <v>0</v>
      </c>
      <c r="CF146" s="225" t="n">
        <v>0</v>
      </c>
      <c r="CG146" s="225" t="n">
        <v>0</v>
      </c>
      <c r="CH146" s="224" t="n">
        <f aca="false">CI146+CJ146+CK146</f>
        <v>0</v>
      </c>
      <c r="CI146" s="225" t="n">
        <v>0</v>
      </c>
      <c r="CJ146" s="225" t="n">
        <v>0</v>
      </c>
      <c r="CK146" s="225" t="n">
        <v>0</v>
      </c>
      <c r="CL146" s="224" t="n">
        <f aca="false">$AW146-$AX146-BA146</f>
        <v>0</v>
      </c>
      <c r="CM146" s="224" t="n">
        <f aca="false">CY146</f>
        <v>0</v>
      </c>
      <c r="CN146" s="224" t="n">
        <f aca="false">CZ146</f>
        <v>0</v>
      </c>
      <c r="CO146" s="224" t="n">
        <f aca="false">DA146</f>
        <v>0</v>
      </c>
      <c r="CP146" s="224" t="n">
        <f aca="false">DB146</f>
        <v>0</v>
      </c>
      <c r="CQ146" s="224" t="n">
        <f aca="false">CR146+CS146+CT146</f>
        <v>0</v>
      </c>
      <c r="CR146" s="225" t="n">
        <v>0</v>
      </c>
      <c r="CS146" s="225" t="n">
        <v>0</v>
      </c>
      <c r="CT146" s="225" t="n">
        <v>0</v>
      </c>
      <c r="CU146" s="224" t="n">
        <f aca="false">CV146+CW146+CX146</f>
        <v>0</v>
      </c>
      <c r="CV146" s="225" t="n">
        <v>0</v>
      </c>
      <c r="CW146" s="225" t="n">
        <v>0</v>
      </c>
      <c r="CX146" s="225" t="n">
        <v>0</v>
      </c>
      <c r="CY146" s="224" t="n">
        <f aca="false">CZ146+DA146+DB146</f>
        <v>0</v>
      </c>
      <c r="CZ146" s="225" t="n">
        <v>0</v>
      </c>
      <c r="DA146" s="225" t="n">
        <v>0</v>
      </c>
      <c r="DB146" s="225" t="n">
        <v>0</v>
      </c>
      <c r="DC146" s="224" t="n">
        <f aca="false">$AW146-$AX146-BB146</f>
        <v>0</v>
      </c>
      <c r="DD146" s="224" t="n">
        <f aca="false">DP146</f>
        <v>0</v>
      </c>
      <c r="DE146" s="224" t="n">
        <f aca="false">DQ146</f>
        <v>0</v>
      </c>
      <c r="DF146" s="224" t="n">
        <f aca="false">DR146</f>
        <v>0</v>
      </c>
      <c r="DG146" s="224" t="n">
        <f aca="false">DS146</f>
        <v>0</v>
      </c>
      <c r="DH146" s="224" t="n">
        <f aca="false">DI146+DJ146+DK146</f>
        <v>0</v>
      </c>
      <c r="DI146" s="225" t="n">
        <v>0</v>
      </c>
      <c r="DJ146" s="225" t="n">
        <v>0</v>
      </c>
      <c r="DK146" s="225" t="n">
        <v>0</v>
      </c>
      <c r="DL146" s="224" t="n">
        <f aca="false">DM146+DN146+DO146</f>
        <v>0</v>
      </c>
      <c r="DM146" s="225" t="n">
        <v>0</v>
      </c>
      <c r="DN146" s="225" t="n">
        <v>0</v>
      </c>
      <c r="DO146" s="225" t="n">
        <v>0</v>
      </c>
      <c r="DP146" s="224" t="n">
        <f aca="false">DQ146+DR146+DS146</f>
        <v>0</v>
      </c>
      <c r="DQ146" s="225" t="n">
        <v>0</v>
      </c>
      <c r="DR146" s="225" t="n">
        <v>0</v>
      </c>
      <c r="DS146" s="225" t="n">
        <v>0</v>
      </c>
      <c r="DT146" s="224" t="n">
        <f aca="false">$AW146-$AX146-BC146</f>
        <v>0</v>
      </c>
      <c r="DU146" s="224" t="n">
        <f aca="false">BC146-AY146</f>
        <v>0</v>
      </c>
      <c r="DV146" s="225"/>
      <c r="DW146" s="225"/>
      <c r="DX146" s="226"/>
      <c r="DY146" s="225"/>
      <c r="DZ146" s="226"/>
      <c r="EA146" s="227"/>
      <c r="EB146" s="213" t="n">
        <v>0</v>
      </c>
      <c r="EC146" s="190" t="str">
        <f aca="false">AN146 &amp; EB146</f>
        <v>Амортизационные отчисления0</v>
      </c>
      <c r="ED146" s="190" t="str">
        <f aca="false">AN146&amp;AO146</f>
        <v>Амортизационные отчислениянет</v>
      </c>
      <c r="EE146" s="191"/>
      <c r="EF146" s="191"/>
      <c r="EG146" s="220"/>
      <c r="EH146" s="220"/>
      <c r="EI146" s="220"/>
      <c r="EJ146" s="220"/>
      <c r="EV146" s="191"/>
    </row>
    <row r="147" customFormat="false" ht="11.25" hidden="false" customHeight="true" outlineLevel="0" collapsed="false">
      <c r="C147" s="204"/>
      <c r="D147" s="205" t="n">
        <v>29</v>
      </c>
      <c r="E147" s="206" t="s">
        <v>259</v>
      </c>
      <c r="F147" s="206" t="s">
        <v>260</v>
      </c>
      <c r="G147" s="206" t="s">
        <v>261</v>
      </c>
      <c r="H147" s="206" t="s">
        <v>316</v>
      </c>
      <c r="I147" s="206" t="s">
        <v>263</v>
      </c>
      <c r="J147" s="206" t="s">
        <v>263</v>
      </c>
      <c r="K147" s="205" t="s">
        <v>264</v>
      </c>
      <c r="L147" s="206"/>
      <c r="M147" s="206"/>
      <c r="N147" s="205" t="n">
        <v>5</v>
      </c>
      <c r="O147" s="205" t="n">
        <v>2020</v>
      </c>
      <c r="P147" s="207" t="s">
        <v>178</v>
      </c>
      <c r="Q147" s="207" t="s">
        <v>276</v>
      </c>
      <c r="R147" s="208" t="n">
        <v>0</v>
      </c>
      <c r="S147" s="209" t="n">
        <v>0</v>
      </c>
      <c r="T147" s="210"/>
      <c r="U147" s="211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2"/>
      <c r="DE147" s="212"/>
      <c r="DF147" s="212"/>
      <c r="DG147" s="212"/>
      <c r="DH147" s="212"/>
      <c r="DI147" s="212"/>
      <c r="DJ147" s="212"/>
      <c r="DK147" s="212"/>
      <c r="DL147" s="212"/>
      <c r="DM147" s="212"/>
      <c r="DN147" s="212"/>
      <c r="DO147" s="212"/>
      <c r="DP147" s="212"/>
      <c r="DQ147" s="212"/>
      <c r="DR147" s="212"/>
      <c r="DS147" s="212"/>
      <c r="DT147" s="212"/>
      <c r="DU147" s="212"/>
      <c r="DV147" s="212"/>
      <c r="DW147" s="212"/>
      <c r="DX147" s="212"/>
      <c r="DY147" s="212"/>
      <c r="DZ147" s="212"/>
      <c r="EA147" s="212"/>
      <c r="EB147" s="213"/>
      <c r="EC147" s="191"/>
      <c r="ED147" s="191"/>
      <c r="EE147" s="191"/>
      <c r="EF147" s="191"/>
      <c r="EG147" s="191"/>
      <c r="EH147" s="191"/>
      <c r="EI147" s="191"/>
    </row>
    <row r="148" customFormat="false" ht="11.25" hidden="false" customHeight="true" outlineLevel="0" collapsed="false">
      <c r="C148" s="204"/>
      <c r="D148" s="205"/>
      <c r="E148" s="206"/>
      <c r="F148" s="206"/>
      <c r="G148" s="206"/>
      <c r="H148" s="206"/>
      <c r="I148" s="206"/>
      <c r="J148" s="206"/>
      <c r="K148" s="205"/>
      <c r="L148" s="214"/>
      <c r="M148" s="214"/>
      <c r="N148" s="205"/>
      <c r="O148" s="205"/>
      <c r="P148" s="207"/>
      <c r="Q148" s="207"/>
      <c r="R148" s="208"/>
      <c r="S148" s="209"/>
      <c r="T148" s="210"/>
      <c r="U148" s="215"/>
      <c r="V148" s="216" t="n">
        <v>1</v>
      </c>
      <c r="W148" s="183" t="s">
        <v>266</v>
      </c>
      <c r="X148" s="183" t="s">
        <v>308</v>
      </c>
      <c r="Y148" s="183" t="s">
        <v>268</v>
      </c>
      <c r="Z148" s="183" t="s">
        <v>269</v>
      </c>
      <c r="AA148" s="183" t="s">
        <v>269</v>
      </c>
      <c r="AB148" s="183" t="s">
        <v>264</v>
      </c>
      <c r="AC148" s="183" t="s">
        <v>270</v>
      </c>
      <c r="AD148" s="183" t="s">
        <v>271</v>
      </c>
      <c r="AE148" s="183" t="s">
        <v>309</v>
      </c>
      <c r="AF148" s="183" t="s">
        <v>310</v>
      </c>
      <c r="AG148" s="183" t="s">
        <v>263</v>
      </c>
      <c r="AH148" s="183" t="s">
        <v>263</v>
      </c>
      <c r="AI148" s="183" t="s">
        <v>264</v>
      </c>
      <c r="AJ148" s="183" t="s">
        <v>270</v>
      </c>
      <c r="AK148" s="183" t="s">
        <v>271</v>
      </c>
      <c r="AL148" s="217"/>
      <c r="AM148" s="218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43"/>
      <c r="CE148" s="143"/>
      <c r="CF148" s="143"/>
      <c r="CG148" s="143"/>
      <c r="CH148" s="143"/>
      <c r="CI148" s="143"/>
      <c r="CJ148" s="143"/>
      <c r="CK148" s="143"/>
      <c r="CL148" s="143"/>
      <c r="CM148" s="143"/>
      <c r="CN148" s="143"/>
      <c r="CO148" s="143"/>
      <c r="CP148" s="143"/>
      <c r="CQ148" s="143"/>
      <c r="CR148" s="143"/>
      <c r="CS148" s="143"/>
      <c r="CT148" s="143"/>
      <c r="CU148" s="143"/>
      <c r="CV148" s="143"/>
      <c r="CW148" s="143"/>
      <c r="CX148" s="143"/>
      <c r="CY148" s="143"/>
      <c r="CZ148" s="143"/>
      <c r="DA148" s="143"/>
      <c r="DB148" s="143"/>
      <c r="DC148" s="143"/>
      <c r="DD148" s="143"/>
      <c r="DE148" s="143"/>
      <c r="DF148" s="143"/>
      <c r="DG148" s="143"/>
      <c r="DH148" s="143"/>
      <c r="DI148" s="143"/>
      <c r="DJ148" s="143"/>
      <c r="DK148" s="143"/>
      <c r="DL148" s="143"/>
      <c r="DM148" s="143"/>
      <c r="DN148" s="143"/>
      <c r="DO148" s="143"/>
      <c r="DP148" s="143"/>
      <c r="DQ148" s="143"/>
      <c r="DR148" s="143"/>
      <c r="DS148" s="143"/>
      <c r="DT148" s="143"/>
      <c r="DU148" s="143"/>
      <c r="DV148" s="143"/>
      <c r="DW148" s="143"/>
      <c r="DX148" s="143"/>
      <c r="DY148" s="143"/>
      <c r="DZ148" s="143"/>
      <c r="EA148" s="143"/>
      <c r="EB148" s="213"/>
      <c r="EC148" s="220"/>
      <c r="ED148" s="220"/>
      <c r="EE148" s="220"/>
      <c r="EF148" s="191"/>
      <c r="EG148" s="220"/>
      <c r="EH148" s="220"/>
      <c r="EI148" s="220"/>
      <c r="EJ148" s="220"/>
      <c r="EK148" s="220"/>
    </row>
    <row r="149" customFormat="false" ht="15" hidden="false" customHeight="true" outlineLevel="0" collapsed="false">
      <c r="C149" s="204"/>
      <c r="D149" s="205"/>
      <c r="E149" s="206"/>
      <c r="F149" s="206"/>
      <c r="G149" s="206"/>
      <c r="H149" s="206"/>
      <c r="I149" s="206"/>
      <c r="J149" s="206"/>
      <c r="K149" s="205"/>
      <c r="L149" s="214"/>
      <c r="M149" s="214"/>
      <c r="N149" s="205"/>
      <c r="O149" s="205"/>
      <c r="P149" s="207"/>
      <c r="Q149" s="207"/>
      <c r="R149" s="208"/>
      <c r="S149" s="209"/>
      <c r="T149" s="210"/>
      <c r="U149" s="215"/>
      <c r="V149" s="216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221"/>
      <c r="AM149" s="183" t="s">
        <v>274</v>
      </c>
      <c r="AN149" s="222" t="s">
        <v>223</v>
      </c>
      <c r="AO149" s="223" t="s">
        <v>56</v>
      </c>
      <c r="AP149" s="223"/>
      <c r="AQ149" s="223"/>
      <c r="AR149" s="223"/>
      <c r="AS149" s="223"/>
      <c r="AT149" s="223"/>
      <c r="AU149" s="223"/>
      <c r="AV149" s="223"/>
      <c r="AW149" s="224" t="n">
        <v>0</v>
      </c>
      <c r="AX149" s="224" t="n">
        <v>0</v>
      </c>
      <c r="AY149" s="224" t="n">
        <v>0</v>
      </c>
      <c r="AZ149" s="224" t="n">
        <f aca="false">BE149</f>
        <v>0</v>
      </c>
      <c r="BA149" s="224" t="n">
        <f aca="false">BV149</f>
        <v>0</v>
      </c>
      <c r="BB149" s="224" t="n">
        <f aca="false">CM149</f>
        <v>0</v>
      </c>
      <c r="BC149" s="224" t="n">
        <f aca="false">DD149</f>
        <v>0</v>
      </c>
      <c r="BD149" s="224" t="n">
        <f aca="false">AW149-AX149-BC149</f>
        <v>0</v>
      </c>
      <c r="BE149" s="224" t="n">
        <f aca="false">BQ149</f>
        <v>0</v>
      </c>
      <c r="BF149" s="224" t="n">
        <f aca="false">BR149</f>
        <v>0</v>
      </c>
      <c r="BG149" s="224" t="n">
        <f aca="false">BS149</f>
        <v>0</v>
      </c>
      <c r="BH149" s="224" t="n">
        <f aca="false">BT149</f>
        <v>0</v>
      </c>
      <c r="BI149" s="224" t="n">
        <f aca="false">BJ149+BK149+BL149</f>
        <v>0</v>
      </c>
      <c r="BJ149" s="225" t="n">
        <v>0</v>
      </c>
      <c r="BK149" s="225" t="n">
        <v>0</v>
      </c>
      <c r="BL149" s="225" t="n">
        <v>0</v>
      </c>
      <c r="BM149" s="224" t="n">
        <f aca="false">BN149+BO149+BP149</f>
        <v>0</v>
      </c>
      <c r="BN149" s="225" t="n">
        <v>0</v>
      </c>
      <c r="BO149" s="225" t="n">
        <v>0</v>
      </c>
      <c r="BP149" s="225" t="n">
        <v>0</v>
      </c>
      <c r="BQ149" s="224" t="n">
        <f aca="false">BR149+BS149+BT149</f>
        <v>0</v>
      </c>
      <c r="BR149" s="225" t="n">
        <v>0</v>
      </c>
      <c r="BS149" s="225" t="n">
        <v>0</v>
      </c>
      <c r="BT149" s="225" t="n">
        <v>0</v>
      </c>
      <c r="BU149" s="224" t="n">
        <f aca="false">$AW149-$AX149-AZ149</f>
        <v>0</v>
      </c>
      <c r="BV149" s="224" t="n">
        <f aca="false">CH149</f>
        <v>0</v>
      </c>
      <c r="BW149" s="224" t="n">
        <f aca="false">CI149</f>
        <v>0</v>
      </c>
      <c r="BX149" s="224" t="n">
        <f aca="false">CJ149</f>
        <v>0</v>
      </c>
      <c r="BY149" s="224" t="n">
        <f aca="false">CK149</f>
        <v>0</v>
      </c>
      <c r="BZ149" s="224" t="n">
        <f aca="false">CA149+CB149+CC149</f>
        <v>0</v>
      </c>
      <c r="CA149" s="225" t="n">
        <v>0</v>
      </c>
      <c r="CB149" s="225" t="n">
        <v>0</v>
      </c>
      <c r="CC149" s="225" t="n">
        <v>0</v>
      </c>
      <c r="CD149" s="224" t="n">
        <f aca="false">CE149+CF149+CG149</f>
        <v>0</v>
      </c>
      <c r="CE149" s="225" t="n">
        <v>0</v>
      </c>
      <c r="CF149" s="225" t="n">
        <v>0</v>
      </c>
      <c r="CG149" s="225" t="n">
        <v>0</v>
      </c>
      <c r="CH149" s="224" t="n">
        <f aca="false">CI149+CJ149+CK149</f>
        <v>0</v>
      </c>
      <c r="CI149" s="225" t="n">
        <v>0</v>
      </c>
      <c r="CJ149" s="225" t="n">
        <v>0</v>
      </c>
      <c r="CK149" s="225" t="n">
        <v>0</v>
      </c>
      <c r="CL149" s="224" t="n">
        <f aca="false">$AW149-$AX149-BA149</f>
        <v>0</v>
      </c>
      <c r="CM149" s="224" t="n">
        <f aca="false">CY149</f>
        <v>0</v>
      </c>
      <c r="CN149" s="224" t="n">
        <f aca="false">CZ149</f>
        <v>0</v>
      </c>
      <c r="CO149" s="224" t="n">
        <f aca="false">DA149</f>
        <v>0</v>
      </c>
      <c r="CP149" s="224" t="n">
        <f aca="false">DB149</f>
        <v>0</v>
      </c>
      <c r="CQ149" s="224" t="n">
        <f aca="false">CR149+CS149+CT149</f>
        <v>0</v>
      </c>
      <c r="CR149" s="225" t="n">
        <v>0</v>
      </c>
      <c r="CS149" s="225" t="n">
        <v>0</v>
      </c>
      <c r="CT149" s="225" t="n">
        <v>0</v>
      </c>
      <c r="CU149" s="224" t="n">
        <f aca="false">CV149+CW149+CX149</f>
        <v>0</v>
      </c>
      <c r="CV149" s="225" t="n">
        <v>0</v>
      </c>
      <c r="CW149" s="225" t="n">
        <v>0</v>
      </c>
      <c r="CX149" s="225" t="n">
        <v>0</v>
      </c>
      <c r="CY149" s="224" t="n">
        <f aca="false">CZ149+DA149+DB149</f>
        <v>0</v>
      </c>
      <c r="CZ149" s="225" t="n">
        <v>0</v>
      </c>
      <c r="DA149" s="225" t="n">
        <v>0</v>
      </c>
      <c r="DB149" s="225" t="n">
        <v>0</v>
      </c>
      <c r="DC149" s="224" t="n">
        <f aca="false">$AW149-$AX149-BB149</f>
        <v>0</v>
      </c>
      <c r="DD149" s="224" t="n">
        <f aca="false">DP149</f>
        <v>0</v>
      </c>
      <c r="DE149" s="224" t="n">
        <f aca="false">DQ149</f>
        <v>0</v>
      </c>
      <c r="DF149" s="224" t="n">
        <f aca="false">DR149</f>
        <v>0</v>
      </c>
      <c r="DG149" s="224" t="n">
        <f aca="false">DS149</f>
        <v>0</v>
      </c>
      <c r="DH149" s="224" t="n">
        <f aca="false">DI149+DJ149+DK149</f>
        <v>0</v>
      </c>
      <c r="DI149" s="225" t="n">
        <v>0</v>
      </c>
      <c r="DJ149" s="225" t="n">
        <v>0</v>
      </c>
      <c r="DK149" s="225" t="n">
        <v>0</v>
      </c>
      <c r="DL149" s="224" t="n">
        <f aca="false">DM149+DN149+DO149</f>
        <v>0</v>
      </c>
      <c r="DM149" s="225" t="n">
        <v>0</v>
      </c>
      <c r="DN149" s="225" t="n">
        <v>0</v>
      </c>
      <c r="DO149" s="225" t="n">
        <v>0</v>
      </c>
      <c r="DP149" s="224" t="n">
        <f aca="false">DQ149+DR149+DS149</f>
        <v>0</v>
      </c>
      <c r="DQ149" s="225" t="n">
        <v>0</v>
      </c>
      <c r="DR149" s="225" t="n">
        <v>0</v>
      </c>
      <c r="DS149" s="225" t="n">
        <v>0</v>
      </c>
      <c r="DT149" s="224" t="n">
        <f aca="false">$AW149-$AX149-BC149</f>
        <v>0</v>
      </c>
      <c r="DU149" s="224" t="n">
        <f aca="false">BC149-AY149</f>
        <v>0</v>
      </c>
      <c r="DV149" s="225"/>
      <c r="DW149" s="225"/>
      <c r="DX149" s="226"/>
      <c r="DY149" s="225"/>
      <c r="DZ149" s="226"/>
      <c r="EA149" s="227"/>
      <c r="EB149" s="213" t="n">
        <v>0</v>
      </c>
      <c r="EC149" s="190" t="str">
        <f aca="false">AN149 &amp; EB149</f>
        <v>Амортизационные отчисления0</v>
      </c>
      <c r="ED149" s="190" t="str">
        <f aca="false">AN149&amp;AO149</f>
        <v>Амортизационные отчислениянет</v>
      </c>
      <c r="EE149" s="191"/>
      <c r="EF149" s="191"/>
      <c r="EG149" s="220"/>
      <c r="EH149" s="220"/>
      <c r="EI149" s="220"/>
      <c r="EJ149" s="220"/>
      <c r="EV149" s="191"/>
    </row>
    <row r="150" customFormat="false" ht="11.25" hidden="false" customHeight="true" outlineLevel="0" collapsed="false">
      <c r="C150" s="204"/>
      <c r="D150" s="205" t="n">
        <v>30</v>
      </c>
      <c r="E150" s="206" t="s">
        <v>259</v>
      </c>
      <c r="F150" s="206" t="s">
        <v>260</v>
      </c>
      <c r="G150" s="206" t="s">
        <v>261</v>
      </c>
      <c r="H150" s="206" t="s">
        <v>317</v>
      </c>
      <c r="I150" s="206" t="s">
        <v>263</v>
      </c>
      <c r="J150" s="206" t="s">
        <v>263</v>
      </c>
      <c r="K150" s="205" t="s">
        <v>264</v>
      </c>
      <c r="L150" s="206"/>
      <c r="M150" s="206"/>
      <c r="N150" s="205" t="n">
        <v>5</v>
      </c>
      <c r="O150" s="205" t="n">
        <v>2019</v>
      </c>
      <c r="P150" s="207" t="s">
        <v>176</v>
      </c>
      <c r="Q150" s="207" t="s">
        <v>265</v>
      </c>
      <c r="R150" s="208" t="n">
        <v>100</v>
      </c>
      <c r="S150" s="209" t="n">
        <v>100</v>
      </c>
      <c r="T150" s="210"/>
      <c r="U150" s="211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2"/>
      <c r="BQ150" s="212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2"/>
      <c r="CC150" s="212"/>
      <c r="CD150" s="212"/>
      <c r="CE150" s="212"/>
      <c r="CF150" s="212"/>
      <c r="CG150" s="212"/>
      <c r="CH150" s="212"/>
      <c r="CI150" s="212"/>
      <c r="CJ150" s="212"/>
      <c r="CK150" s="212"/>
      <c r="CL150" s="212"/>
      <c r="CM150" s="212"/>
      <c r="CN150" s="212"/>
      <c r="CO150" s="212"/>
      <c r="CP150" s="212"/>
      <c r="CQ150" s="212"/>
      <c r="CR150" s="212"/>
      <c r="CS150" s="212"/>
      <c r="CT150" s="212"/>
      <c r="CU150" s="212"/>
      <c r="CV150" s="212"/>
      <c r="CW150" s="212"/>
      <c r="CX150" s="212"/>
      <c r="CY150" s="212"/>
      <c r="CZ150" s="212"/>
      <c r="DA150" s="212"/>
      <c r="DB150" s="212"/>
      <c r="DC150" s="212"/>
      <c r="DD150" s="212"/>
      <c r="DE150" s="212"/>
      <c r="DF150" s="212"/>
      <c r="DG150" s="212"/>
      <c r="DH150" s="212"/>
      <c r="DI150" s="212"/>
      <c r="DJ150" s="212"/>
      <c r="DK150" s="212"/>
      <c r="DL150" s="212"/>
      <c r="DM150" s="212"/>
      <c r="DN150" s="212"/>
      <c r="DO150" s="212"/>
      <c r="DP150" s="212"/>
      <c r="DQ150" s="212"/>
      <c r="DR150" s="212"/>
      <c r="DS150" s="212"/>
      <c r="DT150" s="212"/>
      <c r="DU150" s="212"/>
      <c r="DV150" s="212"/>
      <c r="DW150" s="212"/>
      <c r="DX150" s="212"/>
      <c r="DY150" s="212"/>
      <c r="DZ150" s="212"/>
      <c r="EA150" s="212"/>
      <c r="EB150" s="213"/>
      <c r="EC150" s="191"/>
      <c r="ED150" s="191"/>
      <c r="EE150" s="191"/>
      <c r="EF150" s="191"/>
      <c r="EG150" s="191"/>
      <c r="EH150" s="191"/>
      <c r="EI150" s="191"/>
    </row>
    <row r="151" customFormat="false" ht="11.25" hidden="false" customHeight="true" outlineLevel="0" collapsed="false">
      <c r="C151" s="204"/>
      <c r="D151" s="205"/>
      <c r="E151" s="206"/>
      <c r="F151" s="206"/>
      <c r="G151" s="206"/>
      <c r="H151" s="206"/>
      <c r="I151" s="206"/>
      <c r="J151" s="206"/>
      <c r="K151" s="205"/>
      <c r="L151" s="214"/>
      <c r="M151" s="214"/>
      <c r="N151" s="205"/>
      <c r="O151" s="205"/>
      <c r="P151" s="207"/>
      <c r="Q151" s="207"/>
      <c r="R151" s="208"/>
      <c r="S151" s="209"/>
      <c r="T151" s="210"/>
      <c r="U151" s="215"/>
      <c r="V151" s="216" t="n">
        <v>1</v>
      </c>
      <c r="W151" s="183" t="s">
        <v>266</v>
      </c>
      <c r="X151" s="183" t="s">
        <v>308</v>
      </c>
      <c r="Y151" s="183" t="s">
        <v>268</v>
      </c>
      <c r="Z151" s="183" t="s">
        <v>269</v>
      </c>
      <c r="AA151" s="183" t="s">
        <v>269</v>
      </c>
      <c r="AB151" s="183" t="s">
        <v>264</v>
      </c>
      <c r="AC151" s="183" t="s">
        <v>270</v>
      </c>
      <c r="AD151" s="183" t="s">
        <v>271</v>
      </c>
      <c r="AE151" s="183" t="s">
        <v>309</v>
      </c>
      <c r="AF151" s="183" t="s">
        <v>310</v>
      </c>
      <c r="AG151" s="183" t="s">
        <v>263</v>
      </c>
      <c r="AH151" s="183" t="s">
        <v>263</v>
      </c>
      <c r="AI151" s="183" t="s">
        <v>264</v>
      </c>
      <c r="AJ151" s="183" t="s">
        <v>270</v>
      </c>
      <c r="AK151" s="183" t="s">
        <v>271</v>
      </c>
      <c r="AL151" s="217"/>
      <c r="AM151" s="218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  <c r="BI151" s="143"/>
      <c r="BJ151" s="143"/>
      <c r="BK151" s="143"/>
      <c r="BL151" s="143"/>
      <c r="BM151" s="143"/>
      <c r="BN151" s="143"/>
      <c r="BO151" s="143"/>
      <c r="BP151" s="143"/>
      <c r="BQ151" s="143"/>
      <c r="BR151" s="143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43"/>
      <c r="CD151" s="143"/>
      <c r="CE151" s="143"/>
      <c r="CF151" s="143"/>
      <c r="CG151" s="143"/>
      <c r="CH151" s="143"/>
      <c r="CI151" s="143"/>
      <c r="CJ151" s="143"/>
      <c r="CK151" s="143"/>
      <c r="CL151" s="143"/>
      <c r="CM151" s="143"/>
      <c r="CN151" s="143"/>
      <c r="CO151" s="143"/>
      <c r="CP151" s="143"/>
      <c r="CQ151" s="143"/>
      <c r="CR151" s="143"/>
      <c r="CS151" s="143"/>
      <c r="CT151" s="143"/>
      <c r="CU151" s="143"/>
      <c r="CV151" s="143"/>
      <c r="CW151" s="143"/>
      <c r="CX151" s="143"/>
      <c r="CY151" s="143"/>
      <c r="CZ151" s="143"/>
      <c r="DA151" s="143"/>
      <c r="DB151" s="143"/>
      <c r="DC151" s="143"/>
      <c r="DD151" s="143"/>
      <c r="DE151" s="143"/>
      <c r="DF151" s="143"/>
      <c r="DG151" s="143"/>
      <c r="DH151" s="143"/>
      <c r="DI151" s="143"/>
      <c r="DJ151" s="143"/>
      <c r="DK151" s="143"/>
      <c r="DL151" s="143"/>
      <c r="DM151" s="143"/>
      <c r="DN151" s="143"/>
      <c r="DO151" s="143"/>
      <c r="DP151" s="143"/>
      <c r="DQ151" s="143"/>
      <c r="DR151" s="143"/>
      <c r="DS151" s="143"/>
      <c r="DT151" s="143"/>
      <c r="DU151" s="143"/>
      <c r="DV151" s="143"/>
      <c r="DW151" s="143"/>
      <c r="DX151" s="143"/>
      <c r="DY151" s="143"/>
      <c r="DZ151" s="143"/>
      <c r="EA151" s="143"/>
      <c r="EB151" s="213"/>
      <c r="EC151" s="220"/>
      <c r="ED151" s="220"/>
      <c r="EE151" s="220"/>
      <c r="EF151" s="191"/>
      <c r="EG151" s="220"/>
      <c r="EH151" s="220"/>
      <c r="EI151" s="220"/>
      <c r="EJ151" s="220"/>
      <c r="EK151" s="220"/>
    </row>
    <row r="152" customFormat="false" ht="15" hidden="false" customHeight="true" outlineLevel="0" collapsed="false">
      <c r="C152" s="204"/>
      <c r="D152" s="205"/>
      <c r="E152" s="206"/>
      <c r="F152" s="206"/>
      <c r="G152" s="206"/>
      <c r="H152" s="206"/>
      <c r="I152" s="206"/>
      <c r="J152" s="206"/>
      <c r="K152" s="205"/>
      <c r="L152" s="214"/>
      <c r="M152" s="214"/>
      <c r="N152" s="205"/>
      <c r="O152" s="205"/>
      <c r="P152" s="207"/>
      <c r="Q152" s="207"/>
      <c r="R152" s="208"/>
      <c r="S152" s="209"/>
      <c r="T152" s="210"/>
      <c r="U152" s="215"/>
      <c r="V152" s="216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221"/>
      <c r="AM152" s="183" t="s">
        <v>274</v>
      </c>
      <c r="AN152" s="222" t="s">
        <v>223</v>
      </c>
      <c r="AO152" s="223" t="s">
        <v>56</v>
      </c>
      <c r="AP152" s="223"/>
      <c r="AQ152" s="223"/>
      <c r="AR152" s="223"/>
      <c r="AS152" s="223"/>
      <c r="AT152" s="223"/>
      <c r="AU152" s="223"/>
      <c r="AV152" s="223"/>
      <c r="AW152" s="224" t="n">
        <v>124.79</v>
      </c>
      <c r="AX152" s="224" t="n">
        <v>124.79</v>
      </c>
      <c r="AY152" s="224" t="n">
        <v>0</v>
      </c>
      <c r="AZ152" s="224" t="n">
        <f aca="false">BE152</f>
        <v>0</v>
      </c>
      <c r="BA152" s="224" t="n">
        <f aca="false">BV152</f>
        <v>0</v>
      </c>
      <c r="BB152" s="224" t="n">
        <f aca="false">CM152</f>
        <v>0</v>
      </c>
      <c r="BC152" s="224" t="n">
        <f aca="false">DD152</f>
        <v>0</v>
      </c>
      <c r="BD152" s="224" t="n">
        <f aca="false">AW152-AX152-BC152</f>
        <v>0</v>
      </c>
      <c r="BE152" s="224" t="n">
        <f aca="false">BQ152</f>
        <v>0</v>
      </c>
      <c r="BF152" s="224" t="n">
        <f aca="false">BR152</f>
        <v>0</v>
      </c>
      <c r="BG152" s="224" t="n">
        <f aca="false">BS152</f>
        <v>0</v>
      </c>
      <c r="BH152" s="224" t="n">
        <f aca="false">BT152</f>
        <v>0</v>
      </c>
      <c r="BI152" s="224" t="n">
        <f aca="false">BJ152+BK152+BL152</f>
        <v>0</v>
      </c>
      <c r="BJ152" s="225" t="n">
        <v>0</v>
      </c>
      <c r="BK152" s="225" t="n">
        <v>0</v>
      </c>
      <c r="BL152" s="225" t="n">
        <v>0</v>
      </c>
      <c r="BM152" s="224" t="n">
        <f aca="false">BN152+BO152+BP152</f>
        <v>0</v>
      </c>
      <c r="BN152" s="225" t="n">
        <v>0</v>
      </c>
      <c r="BO152" s="225" t="n">
        <v>0</v>
      </c>
      <c r="BP152" s="225" t="n">
        <v>0</v>
      </c>
      <c r="BQ152" s="224" t="n">
        <f aca="false">BR152+BS152+BT152</f>
        <v>0</v>
      </c>
      <c r="BR152" s="225" t="n">
        <v>0</v>
      </c>
      <c r="BS152" s="225" t="n">
        <v>0</v>
      </c>
      <c r="BT152" s="225" t="n">
        <v>0</v>
      </c>
      <c r="BU152" s="224" t="n">
        <f aca="false">$AW152-$AX152-AZ152</f>
        <v>0</v>
      </c>
      <c r="BV152" s="224" t="n">
        <f aca="false">CH152</f>
        <v>0</v>
      </c>
      <c r="BW152" s="224" t="n">
        <f aca="false">CI152</f>
        <v>0</v>
      </c>
      <c r="BX152" s="224" t="n">
        <f aca="false">CJ152</f>
        <v>0</v>
      </c>
      <c r="BY152" s="224" t="n">
        <f aca="false">CK152</f>
        <v>0</v>
      </c>
      <c r="BZ152" s="224" t="n">
        <f aca="false">CA152+CB152+CC152</f>
        <v>0</v>
      </c>
      <c r="CA152" s="225" t="n">
        <v>0</v>
      </c>
      <c r="CB152" s="225" t="n">
        <v>0</v>
      </c>
      <c r="CC152" s="225" t="n">
        <v>0</v>
      </c>
      <c r="CD152" s="224" t="n">
        <f aca="false">CE152+CF152+CG152</f>
        <v>0</v>
      </c>
      <c r="CE152" s="225" t="n">
        <v>0</v>
      </c>
      <c r="CF152" s="225" t="n">
        <v>0</v>
      </c>
      <c r="CG152" s="225" t="n">
        <v>0</v>
      </c>
      <c r="CH152" s="224" t="n">
        <f aca="false">CI152+CJ152+CK152</f>
        <v>0</v>
      </c>
      <c r="CI152" s="225" t="n">
        <v>0</v>
      </c>
      <c r="CJ152" s="225" t="n">
        <v>0</v>
      </c>
      <c r="CK152" s="225" t="n">
        <v>0</v>
      </c>
      <c r="CL152" s="224" t="n">
        <f aca="false">$AW152-$AX152-BA152</f>
        <v>0</v>
      </c>
      <c r="CM152" s="224" t="n">
        <f aca="false">CY152</f>
        <v>0</v>
      </c>
      <c r="CN152" s="224" t="n">
        <f aca="false">CZ152</f>
        <v>0</v>
      </c>
      <c r="CO152" s="224" t="n">
        <f aca="false">DA152</f>
        <v>0</v>
      </c>
      <c r="CP152" s="224" t="n">
        <f aca="false">DB152</f>
        <v>0</v>
      </c>
      <c r="CQ152" s="224" t="n">
        <f aca="false">CR152+CS152+CT152</f>
        <v>0</v>
      </c>
      <c r="CR152" s="225" t="n">
        <v>0</v>
      </c>
      <c r="CS152" s="225" t="n">
        <v>0</v>
      </c>
      <c r="CT152" s="225" t="n">
        <v>0</v>
      </c>
      <c r="CU152" s="224" t="n">
        <f aca="false">CV152+CW152+CX152</f>
        <v>0</v>
      </c>
      <c r="CV152" s="225" t="n">
        <v>0</v>
      </c>
      <c r="CW152" s="225" t="n">
        <v>0</v>
      </c>
      <c r="CX152" s="225" t="n">
        <v>0</v>
      </c>
      <c r="CY152" s="224" t="n">
        <f aca="false">CZ152+DA152+DB152</f>
        <v>0</v>
      </c>
      <c r="CZ152" s="225" t="n">
        <v>0</v>
      </c>
      <c r="DA152" s="225" t="n">
        <v>0</v>
      </c>
      <c r="DB152" s="225" t="n">
        <v>0</v>
      </c>
      <c r="DC152" s="224" t="n">
        <f aca="false">$AW152-$AX152-BB152</f>
        <v>0</v>
      </c>
      <c r="DD152" s="224" t="n">
        <f aca="false">DP152</f>
        <v>0</v>
      </c>
      <c r="DE152" s="224" t="n">
        <f aca="false">DQ152</f>
        <v>0</v>
      </c>
      <c r="DF152" s="224" t="n">
        <f aca="false">DR152</f>
        <v>0</v>
      </c>
      <c r="DG152" s="224" t="n">
        <f aca="false">DS152</f>
        <v>0</v>
      </c>
      <c r="DH152" s="224" t="n">
        <f aca="false">DI152+DJ152+DK152</f>
        <v>0</v>
      </c>
      <c r="DI152" s="225" t="n">
        <v>0</v>
      </c>
      <c r="DJ152" s="225" t="n">
        <v>0</v>
      </c>
      <c r="DK152" s="225" t="n">
        <v>0</v>
      </c>
      <c r="DL152" s="224" t="n">
        <f aca="false">DM152+DN152+DO152</f>
        <v>0</v>
      </c>
      <c r="DM152" s="225" t="n">
        <v>0</v>
      </c>
      <c r="DN152" s="225" t="n">
        <v>0</v>
      </c>
      <c r="DO152" s="225" t="n">
        <v>0</v>
      </c>
      <c r="DP152" s="224" t="n">
        <f aca="false">DQ152+DR152+DS152</f>
        <v>0</v>
      </c>
      <c r="DQ152" s="225" t="n">
        <v>0</v>
      </c>
      <c r="DR152" s="225" t="n">
        <v>0</v>
      </c>
      <c r="DS152" s="225" t="n">
        <v>0</v>
      </c>
      <c r="DT152" s="224" t="n">
        <f aca="false">$AW152-$AX152-BC152</f>
        <v>0</v>
      </c>
      <c r="DU152" s="224" t="n">
        <f aca="false">BC152-AY152</f>
        <v>0</v>
      </c>
      <c r="DV152" s="225"/>
      <c r="DW152" s="225"/>
      <c r="DX152" s="226"/>
      <c r="DY152" s="225"/>
      <c r="DZ152" s="226"/>
      <c r="EA152" s="227"/>
      <c r="EB152" s="213" t="n">
        <v>0</v>
      </c>
      <c r="EC152" s="190" t="str">
        <f aca="false">AN152 &amp; EB152</f>
        <v>Амортизационные отчисления0</v>
      </c>
      <c r="ED152" s="190" t="str">
        <f aca="false">AN152&amp;AO152</f>
        <v>Амортизационные отчислениянет</v>
      </c>
      <c r="EE152" s="191"/>
      <c r="EF152" s="191"/>
      <c r="EG152" s="220"/>
      <c r="EH152" s="220"/>
      <c r="EI152" s="220"/>
      <c r="EJ152" s="220"/>
      <c r="EV152" s="191"/>
    </row>
    <row r="153" customFormat="false" ht="11.25" hidden="false" customHeight="true" outlineLevel="0" collapsed="false">
      <c r="C153" s="204"/>
      <c r="D153" s="205" t="n">
        <v>31</v>
      </c>
      <c r="E153" s="206" t="s">
        <v>259</v>
      </c>
      <c r="F153" s="206" t="s">
        <v>260</v>
      </c>
      <c r="G153" s="206" t="s">
        <v>261</v>
      </c>
      <c r="H153" s="206" t="s">
        <v>318</v>
      </c>
      <c r="I153" s="206" t="s">
        <v>263</v>
      </c>
      <c r="J153" s="206" t="s">
        <v>263</v>
      </c>
      <c r="K153" s="205" t="s">
        <v>264</v>
      </c>
      <c r="L153" s="206"/>
      <c r="M153" s="206"/>
      <c r="N153" s="205" t="n">
        <v>5</v>
      </c>
      <c r="O153" s="205" t="n">
        <v>2020</v>
      </c>
      <c r="P153" s="207" t="s">
        <v>178</v>
      </c>
      <c r="Q153" s="207" t="s">
        <v>282</v>
      </c>
      <c r="R153" s="208" t="n">
        <v>100</v>
      </c>
      <c r="S153" s="209" t="n">
        <v>100</v>
      </c>
      <c r="T153" s="210"/>
      <c r="U153" s="211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2"/>
      <c r="BQ153" s="212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2"/>
      <c r="CC153" s="212"/>
      <c r="CD153" s="212"/>
      <c r="CE153" s="212"/>
      <c r="CF153" s="212"/>
      <c r="CG153" s="212"/>
      <c r="CH153" s="212"/>
      <c r="CI153" s="212"/>
      <c r="CJ153" s="212"/>
      <c r="CK153" s="212"/>
      <c r="CL153" s="212"/>
      <c r="CM153" s="212"/>
      <c r="CN153" s="212"/>
      <c r="CO153" s="212"/>
      <c r="CP153" s="212"/>
      <c r="CQ153" s="212"/>
      <c r="CR153" s="212"/>
      <c r="CS153" s="212"/>
      <c r="CT153" s="212"/>
      <c r="CU153" s="212"/>
      <c r="CV153" s="212"/>
      <c r="CW153" s="212"/>
      <c r="CX153" s="212"/>
      <c r="CY153" s="212"/>
      <c r="CZ153" s="212"/>
      <c r="DA153" s="212"/>
      <c r="DB153" s="212"/>
      <c r="DC153" s="212"/>
      <c r="DD153" s="212"/>
      <c r="DE153" s="212"/>
      <c r="DF153" s="212"/>
      <c r="DG153" s="212"/>
      <c r="DH153" s="212"/>
      <c r="DI153" s="212"/>
      <c r="DJ153" s="212"/>
      <c r="DK153" s="212"/>
      <c r="DL153" s="212"/>
      <c r="DM153" s="212"/>
      <c r="DN153" s="212"/>
      <c r="DO153" s="212"/>
      <c r="DP153" s="212"/>
      <c r="DQ153" s="212"/>
      <c r="DR153" s="212"/>
      <c r="DS153" s="212"/>
      <c r="DT153" s="212"/>
      <c r="DU153" s="212"/>
      <c r="DV153" s="212"/>
      <c r="DW153" s="212"/>
      <c r="DX153" s="212"/>
      <c r="DY153" s="212"/>
      <c r="DZ153" s="212"/>
      <c r="EA153" s="212"/>
      <c r="EB153" s="213"/>
      <c r="EC153" s="191"/>
      <c r="ED153" s="191"/>
      <c r="EE153" s="191"/>
      <c r="EF153" s="191"/>
      <c r="EG153" s="191"/>
      <c r="EH153" s="191"/>
      <c r="EI153" s="191"/>
    </row>
    <row r="154" customFormat="false" ht="11.25" hidden="false" customHeight="true" outlineLevel="0" collapsed="false">
      <c r="C154" s="204"/>
      <c r="D154" s="205"/>
      <c r="E154" s="206"/>
      <c r="F154" s="206"/>
      <c r="G154" s="206"/>
      <c r="H154" s="206"/>
      <c r="I154" s="206"/>
      <c r="J154" s="206"/>
      <c r="K154" s="205"/>
      <c r="L154" s="214"/>
      <c r="M154" s="214"/>
      <c r="N154" s="205"/>
      <c r="O154" s="205"/>
      <c r="P154" s="207"/>
      <c r="Q154" s="207"/>
      <c r="R154" s="208"/>
      <c r="S154" s="209"/>
      <c r="T154" s="210"/>
      <c r="U154" s="215"/>
      <c r="V154" s="216" t="n">
        <v>1</v>
      </c>
      <c r="W154" s="183" t="s">
        <v>266</v>
      </c>
      <c r="X154" s="183" t="s">
        <v>308</v>
      </c>
      <c r="Y154" s="183" t="s">
        <v>268</v>
      </c>
      <c r="Z154" s="183" t="s">
        <v>269</v>
      </c>
      <c r="AA154" s="183" t="s">
        <v>269</v>
      </c>
      <c r="AB154" s="183" t="s">
        <v>264</v>
      </c>
      <c r="AC154" s="183" t="s">
        <v>270</v>
      </c>
      <c r="AD154" s="183" t="s">
        <v>271</v>
      </c>
      <c r="AE154" s="183" t="s">
        <v>309</v>
      </c>
      <c r="AF154" s="183" t="s">
        <v>310</v>
      </c>
      <c r="AG154" s="183" t="s">
        <v>263</v>
      </c>
      <c r="AH154" s="183" t="s">
        <v>263</v>
      </c>
      <c r="AI154" s="183" t="s">
        <v>264</v>
      </c>
      <c r="AJ154" s="183" t="s">
        <v>270</v>
      </c>
      <c r="AK154" s="183" t="s">
        <v>271</v>
      </c>
      <c r="AL154" s="217"/>
      <c r="AM154" s="218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43"/>
      <c r="DZ154" s="143"/>
      <c r="EA154" s="143"/>
      <c r="EB154" s="213"/>
      <c r="EC154" s="220"/>
      <c r="ED154" s="220"/>
      <c r="EE154" s="220"/>
      <c r="EF154" s="191"/>
      <c r="EG154" s="220"/>
      <c r="EH154" s="220"/>
      <c r="EI154" s="220"/>
      <c r="EJ154" s="220"/>
      <c r="EK154" s="220"/>
    </row>
    <row r="155" customFormat="false" ht="15" hidden="false" customHeight="true" outlineLevel="0" collapsed="false">
      <c r="C155" s="204"/>
      <c r="D155" s="205"/>
      <c r="E155" s="206"/>
      <c r="F155" s="206"/>
      <c r="G155" s="206"/>
      <c r="H155" s="206"/>
      <c r="I155" s="206"/>
      <c r="J155" s="206"/>
      <c r="K155" s="205"/>
      <c r="L155" s="214"/>
      <c r="M155" s="214"/>
      <c r="N155" s="205"/>
      <c r="O155" s="205"/>
      <c r="P155" s="207"/>
      <c r="Q155" s="207"/>
      <c r="R155" s="208"/>
      <c r="S155" s="209"/>
      <c r="T155" s="210"/>
      <c r="U155" s="215"/>
      <c r="V155" s="216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221"/>
      <c r="AM155" s="183" t="s">
        <v>274</v>
      </c>
      <c r="AN155" s="222" t="s">
        <v>223</v>
      </c>
      <c r="AO155" s="223" t="s">
        <v>56</v>
      </c>
      <c r="AP155" s="223"/>
      <c r="AQ155" s="223"/>
      <c r="AR155" s="223"/>
      <c r="AS155" s="223"/>
      <c r="AT155" s="223"/>
      <c r="AU155" s="223"/>
      <c r="AV155" s="223"/>
      <c r="AW155" s="224" t="n">
        <v>100</v>
      </c>
      <c r="AX155" s="224" t="n">
        <v>100</v>
      </c>
      <c r="AY155" s="224" t="n">
        <v>0</v>
      </c>
      <c r="AZ155" s="224" t="n">
        <f aca="false">BE155</f>
        <v>0</v>
      </c>
      <c r="BA155" s="224" t="n">
        <f aca="false">BV155</f>
        <v>0</v>
      </c>
      <c r="BB155" s="224" t="n">
        <f aca="false">CM155</f>
        <v>0</v>
      </c>
      <c r="BC155" s="224" t="n">
        <f aca="false">DD155</f>
        <v>0</v>
      </c>
      <c r="BD155" s="224" t="n">
        <f aca="false">AW155-AX155-BC155</f>
        <v>0</v>
      </c>
      <c r="BE155" s="224" t="n">
        <f aca="false">BQ155</f>
        <v>0</v>
      </c>
      <c r="BF155" s="224" t="n">
        <f aca="false">BR155</f>
        <v>0</v>
      </c>
      <c r="BG155" s="224" t="n">
        <f aca="false">BS155</f>
        <v>0</v>
      </c>
      <c r="BH155" s="224" t="n">
        <f aca="false">BT155</f>
        <v>0</v>
      </c>
      <c r="BI155" s="224" t="n">
        <f aca="false">BJ155+BK155+BL155</f>
        <v>0</v>
      </c>
      <c r="BJ155" s="225" t="n">
        <v>0</v>
      </c>
      <c r="BK155" s="225" t="n">
        <v>0</v>
      </c>
      <c r="BL155" s="225" t="n">
        <v>0</v>
      </c>
      <c r="BM155" s="224" t="n">
        <f aca="false">BN155+BO155+BP155</f>
        <v>0</v>
      </c>
      <c r="BN155" s="225" t="n">
        <v>0</v>
      </c>
      <c r="BO155" s="225" t="n">
        <v>0</v>
      </c>
      <c r="BP155" s="225" t="n">
        <v>0</v>
      </c>
      <c r="BQ155" s="224" t="n">
        <f aca="false">BR155+BS155+BT155</f>
        <v>0</v>
      </c>
      <c r="BR155" s="225" t="n">
        <v>0</v>
      </c>
      <c r="BS155" s="225" t="n">
        <v>0</v>
      </c>
      <c r="BT155" s="225" t="n">
        <v>0</v>
      </c>
      <c r="BU155" s="224" t="n">
        <f aca="false">$AW155-$AX155-AZ155</f>
        <v>0</v>
      </c>
      <c r="BV155" s="224" t="n">
        <f aca="false">CH155</f>
        <v>0</v>
      </c>
      <c r="BW155" s="224" t="n">
        <f aca="false">CI155</f>
        <v>0</v>
      </c>
      <c r="BX155" s="224" t="n">
        <f aca="false">CJ155</f>
        <v>0</v>
      </c>
      <c r="BY155" s="224" t="n">
        <f aca="false">CK155</f>
        <v>0</v>
      </c>
      <c r="BZ155" s="224" t="n">
        <f aca="false">CA155+CB155+CC155</f>
        <v>0</v>
      </c>
      <c r="CA155" s="225" t="n">
        <v>0</v>
      </c>
      <c r="CB155" s="225" t="n">
        <v>0</v>
      </c>
      <c r="CC155" s="225" t="n">
        <v>0</v>
      </c>
      <c r="CD155" s="224" t="n">
        <f aca="false">CE155+CF155+CG155</f>
        <v>0</v>
      </c>
      <c r="CE155" s="225" t="n">
        <v>0</v>
      </c>
      <c r="CF155" s="225" t="n">
        <v>0</v>
      </c>
      <c r="CG155" s="225" t="n">
        <v>0</v>
      </c>
      <c r="CH155" s="224" t="n">
        <f aca="false">CI155+CJ155+CK155</f>
        <v>0</v>
      </c>
      <c r="CI155" s="225" t="n">
        <v>0</v>
      </c>
      <c r="CJ155" s="225" t="n">
        <v>0</v>
      </c>
      <c r="CK155" s="225" t="n">
        <v>0</v>
      </c>
      <c r="CL155" s="224" t="n">
        <f aca="false">$AW155-$AX155-BA155</f>
        <v>0</v>
      </c>
      <c r="CM155" s="224" t="n">
        <f aca="false">CY155</f>
        <v>0</v>
      </c>
      <c r="CN155" s="224" t="n">
        <f aca="false">CZ155</f>
        <v>0</v>
      </c>
      <c r="CO155" s="224" t="n">
        <f aca="false">DA155</f>
        <v>0</v>
      </c>
      <c r="CP155" s="224" t="n">
        <f aca="false">DB155</f>
        <v>0</v>
      </c>
      <c r="CQ155" s="224" t="n">
        <f aca="false">CR155+CS155+CT155</f>
        <v>0</v>
      </c>
      <c r="CR155" s="225" t="n">
        <v>0</v>
      </c>
      <c r="CS155" s="225" t="n">
        <v>0</v>
      </c>
      <c r="CT155" s="225" t="n">
        <v>0</v>
      </c>
      <c r="CU155" s="224" t="n">
        <f aca="false">CV155+CW155+CX155</f>
        <v>0</v>
      </c>
      <c r="CV155" s="225" t="n">
        <v>0</v>
      </c>
      <c r="CW155" s="225" t="n">
        <v>0</v>
      </c>
      <c r="CX155" s="225" t="n">
        <v>0</v>
      </c>
      <c r="CY155" s="224" t="n">
        <f aca="false">CZ155+DA155+DB155</f>
        <v>0</v>
      </c>
      <c r="CZ155" s="225" t="n">
        <v>0</v>
      </c>
      <c r="DA155" s="225" t="n">
        <v>0</v>
      </c>
      <c r="DB155" s="225" t="n">
        <v>0</v>
      </c>
      <c r="DC155" s="224" t="n">
        <f aca="false">$AW155-$AX155-BB155</f>
        <v>0</v>
      </c>
      <c r="DD155" s="224" t="n">
        <f aca="false">DP155</f>
        <v>0</v>
      </c>
      <c r="DE155" s="224" t="n">
        <f aca="false">DQ155</f>
        <v>0</v>
      </c>
      <c r="DF155" s="224" t="n">
        <f aca="false">DR155</f>
        <v>0</v>
      </c>
      <c r="DG155" s="224" t="n">
        <f aca="false">DS155</f>
        <v>0</v>
      </c>
      <c r="DH155" s="224" t="n">
        <f aca="false">DI155+DJ155+DK155</f>
        <v>0</v>
      </c>
      <c r="DI155" s="225" t="n">
        <v>0</v>
      </c>
      <c r="DJ155" s="225" t="n">
        <v>0</v>
      </c>
      <c r="DK155" s="225" t="n">
        <v>0</v>
      </c>
      <c r="DL155" s="224" t="n">
        <f aca="false">DM155+DN155+DO155</f>
        <v>0</v>
      </c>
      <c r="DM155" s="225" t="n">
        <v>0</v>
      </c>
      <c r="DN155" s="225" t="n">
        <v>0</v>
      </c>
      <c r="DO155" s="225" t="n">
        <v>0</v>
      </c>
      <c r="DP155" s="224" t="n">
        <f aca="false">DQ155+DR155+DS155</f>
        <v>0</v>
      </c>
      <c r="DQ155" s="225" t="n">
        <v>0</v>
      </c>
      <c r="DR155" s="225" t="n">
        <v>0</v>
      </c>
      <c r="DS155" s="225" t="n">
        <v>0</v>
      </c>
      <c r="DT155" s="224" t="n">
        <f aca="false">$AW155-$AX155-BC155</f>
        <v>0</v>
      </c>
      <c r="DU155" s="224" t="n">
        <f aca="false">BC155-AY155</f>
        <v>0</v>
      </c>
      <c r="DV155" s="225"/>
      <c r="DW155" s="225"/>
      <c r="DX155" s="226"/>
      <c r="DY155" s="225"/>
      <c r="DZ155" s="226"/>
      <c r="EA155" s="227"/>
      <c r="EB155" s="213" t="n">
        <v>0</v>
      </c>
      <c r="EC155" s="190" t="str">
        <f aca="false">AN155 &amp; EB155</f>
        <v>Амортизационные отчисления0</v>
      </c>
      <c r="ED155" s="190" t="str">
        <f aca="false">AN155&amp;AO155</f>
        <v>Амортизационные отчислениянет</v>
      </c>
      <c r="EE155" s="191"/>
      <c r="EF155" s="191"/>
      <c r="EG155" s="220"/>
      <c r="EH155" s="220"/>
      <c r="EI155" s="220"/>
      <c r="EJ155" s="220"/>
      <c r="EV155" s="191"/>
    </row>
    <row r="156" customFormat="false" ht="11.25" hidden="false" customHeight="true" outlineLevel="0" collapsed="false">
      <c r="C156" s="204"/>
      <c r="D156" s="205" t="n">
        <v>32</v>
      </c>
      <c r="E156" s="206" t="s">
        <v>259</v>
      </c>
      <c r="F156" s="206" t="s">
        <v>260</v>
      </c>
      <c r="G156" s="206" t="s">
        <v>261</v>
      </c>
      <c r="H156" s="206" t="s">
        <v>318</v>
      </c>
      <c r="I156" s="206" t="s">
        <v>263</v>
      </c>
      <c r="J156" s="206" t="s">
        <v>263</v>
      </c>
      <c r="K156" s="205" t="s">
        <v>264</v>
      </c>
      <c r="L156" s="206"/>
      <c r="M156" s="206"/>
      <c r="N156" s="205" t="n">
        <v>5</v>
      </c>
      <c r="O156" s="205" t="n">
        <v>2023</v>
      </c>
      <c r="P156" s="207" t="s">
        <v>178</v>
      </c>
      <c r="Q156" s="207" t="s">
        <v>276</v>
      </c>
      <c r="R156" s="208" t="n">
        <v>0</v>
      </c>
      <c r="S156" s="209" t="n">
        <v>0</v>
      </c>
      <c r="T156" s="210"/>
      <c r="U156" s="211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2"/>
      <c r="BQ156" s="212"/>
      <c r="BR156" s="212"/>
      <c r="BS156" s="212"/>
      <c r="BT156" s="212"/>
      <c r="BU156" s="212"/>
      <c r="BV156" s="212"/>
      <c r="BW156" s="212"/>
      <c r="BX156" s="212"/>
      <c r="BY156" s="212"/>
      <c r="BZ156" s="212"/>
      <c r="CA156" s="212"/>
      <c r="CB156" s="212"/>
      <c r="CC156" s="212"/>
      <c r="CD156" s="212"/>
      <c r="CE156" s="212"/>
      <c r="CF156" s="212"/>
      <c r="CG156" s="212"/>
      <c r="CH156" s="212"/>
      <c r="CI156" s="212"/>
      <c r="CJ156" s="212"/>
      <c r="CK156" s="212"/>
      <c r="CL156" s="212"/>
      <c r="CM156" s="212"/>
      <c r="CN156" s="212"/>
      <c r="CO156" s="212"/>
      <c r="CP156" s="212"/>
      <c r="CQ156" s="212"/>
      <c r="CR156" s="212"/>
      <c r="CS156" s="212"/>
      <c r="CT156" s="212"/>
      <c r="CU156" s="212"/>
      <c r="CV156" s="212"/>
      <c r="CW156" s="212"/>
      <c r="CX156" s="212"/>
      <c r="CY156" s="212"/>
      <c r="CZ156" s="212"/>
      <c r="DA156" s="212"/>
      <c r="DB156" s="212"/>
      <c r="DC156" s="212"/>
      <c r="DD156" s="212"/>
      <c r="DE156" s="212"/>
      <c r="DF156" s="212"/>
      <c r="DG156" s="212"/>
      <c r="DH156" s="212"/>
      <c r="DI156" s="212"/>
      <c r="DJ156" s="212"/>
      <c r="DK156" s="212"/>
      <c r="DL156" s="212"/>
      <c r="DM156" s="212"/>
      <c r="DN156" s="212"/>
      <c r="DO156" s="212"/>
      <c r="DP156" s="212"/>
      <c r="DQ156" s="212"/>
      <c r="DR156" s="212"/>
      <c r="DS156" s="212"/>
      <c r="DT156" s="212"/>
      <c r="DU156" s="212"/>
      <c r="DV156" s="212"/>
      <c r="DW156" s="212"/>
      <c r="DX156" s="212"/>
      <c r="DY156" s="212"/>
      <c r="DZ156" s="212"/>
      <c r="EA156" s="212"/>
      <c r="EB156" s="213"/>
      <c r="EC156" s="191"/>
      <c r="ED156" s="191"/>
      <c r="EE156" s="191"/>
      <c r="EF156" s="191"/>
      <c r="EG156" s="191"/>
      <c r="EH156" s="191"/>
      <c r="EI156" s="191"/>
    </row>
    <row r="157" customFormat="false" ht="11.25" hidden="false" customHeight="true" outlineLevel="0" collapsed="false">
      <c r="C157" s="204"/>
      <c r="D157" s="205"/>
      <c r="E157" s="206"/>
      <c r="F157" s="206"/>
      <c r="G157" s="206"/>
      <c r="H157" s="206"/>
      <c r="I157" s="206"/>
      <c r="J157" s="206"/>
      <c r="K157" s="205"/>
      <c r="L157" s="214"/>
      <c r="M157" s="214"/>
      <c r="N157" s="205"/>
      <c r="O157" s="205"/>
      <c r="P157" s="207"/>
      <c r="Q157" s="207"/>
      <c r="R157" s="208"/>
      <c r="S157" s="209"/>
      <c r="T157" s="210"/>
      <c r="U157" s="215"/>
      <c r="V157" s="216" t="n">
        <v>1</v>
      </c>
      <c r="W157" s="183" t="s">
        <v>266</v>
      </c>
      <c r="X157" s="183" t="s">
        <v>308</v>
      </c>
      <c r="Y157" s="183" t="s">
        <v>268</v>
      </c>
      <c r="Z157" s="183" t="s">
        <v>269</v>
      </c>
      <c r="AA157" s="183" t="s">
        <v>269</v>
      </c>
      <c r="AB157" s="183" t="s">
        <v>264</v>
      </c>
      <c r="AC157" s="183" t="s">
        <v>270</v>
      </c>
      <c r="AD157" s="183" t="s">
        <v>271</v>
      </c>
      <c r="AE157" s="183" t="s">
        <v>309</v>
      </c>
      <c r="AF157" s="183" t="s">
        <v>310</v>
      </c>
      <c r="AG157" s="183" t="s">
        <v>263</v>
      </c>
      <c r="AH157" s="183" t="s">
        <v>263</v>
      </c>
      <c r="AI157" s="183" t="s">
        <v>264</v>
      </c>
      <c r="AJ157" s="183" t="s">
        <v>270</v>
      </c>
      <c r="AK157" s="183" t="s">
        <v>271</v>
      </c>
      <c r="AL157" s="217"/>
      <c r="AM157" s="218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43"/>
      <c r="BS157" s="143"/>
      <c r="BT157" s="143"/>
      <c r="BU157" s="143"/>
      <c r="BV157" s="143"/>
      <c r="BW157" s="143"/>
      <c r="BX157" s="143"/>
      <c r="BY157" s="143"/>
      <c r="BZ157" s="143"/>
      <c r="CA157" s="143"/>
      <c r="CB157" s="143"/>
      <c r="CC157" s="143"/>
      <c r="CD157" s="143"/>
      <c r="CE157" s="143"/>
      <c r="CF157" s="143"/>
      <c r="CG157" s="143"/>
      <c r="CH157" s="143"/>
      <c r="CI157" s="143"/>
      <c r="CJ157" s="143"/>
      <c r="CK157" s="143"/>
      <c r="CL157" s="143"/>
      <c r="CM157" s="143"/>
      <c r="CN157" s="143"/>
      <c r="CO157" s="143"/>
      <c r="CP157" s="143"/>
      <c r="CQ157" s="143"/>
      <c r="CR157" s="143"/>
      <c r="CS157" s="143"/>
      <c r="CT157" s="143"/>
      <c r="CU157" s="143"/>
      <c r="CV157" s="143"/>
      <c r="CW157" s="143"/>
      <c r="CX157" s="143"/>
      <c r="CY157" s="143"/>
      <c r="CZ157" s="143"/>
      <c r="DA157" s="143"/>
      <c r="DB157" s="143"/>
      <c r="DC157" s="143"/>
      <c r="DD157" s="143"/>
      <c r="DE157" s="143"/>
      <c r="DF157" s="143"/>
      <c r="DG157" s="143"/>
      <c r="DH157" s="143"/>
      <c r="DI157" s="143"/>
      <c r="DJ157" s="143"/>
      <c r="DK157" s="143"/>
      <c r="DL157" s="143"/>
      <c r="DM157" s="143"/>
      <c r="DN157" s="143"/>
      <c r="DO157" s="143"/>
      <c r="DP157" s="143"/>
      <c r="DQ157" s="143"/>
      <c r="DR157" s="143"/>
      <c r="DS157" s="143"/>
      <c r="DT157" s="143"/>
      <c r="DU157" s="143"/>
      <c r="DV157" s="143"/>
      <c r="DW157" s="143"/>
      <c r="DX157" s="143"/>
      <c r="DY157" s="143"/>
      <c r="DZ157" s="143"/>
      <c r="EA157" s="143"/>
      <c r="EB157" s="213"/>
      <c r="EC157" s="220"/>
      <c r="ED157" s="220"/>
      <c r="EE157" s="220"/>
      <c r="EF157" s="191"/>
      <c r="EG157" s="220"/>
      <c r="EH157" s="220"/>
      <c r="EI157" s="220"/>
      <c r="EJ157" s="220"/>
      <c r="EK157" s="220"/>
    </row>
    <row r="158" customFormat="false" ht="15" hidden="false" customHeight="true" outlineLevel="0" collapsed="false">
      <c r="C158" s="204"/>
      <c r="D158" s="205"/>
      <c r="E158" s="206"/>
      <c r="F158" s="206"/>
      <c r="G158" s="206"/>
      <c r="H158" s="206"/>
      <c r="I158" s="206"/>
      <c r="J158" s="206"/>
      <c r="K158" s="205"/>
      <c r="L158" s="214"/>
      <c r="M158" s="214"/>
      <c r="N158" s="205"/>
      <c r="O158" s="205"/>
      <c r="P158" s="207"/>
      <c r="Q158" s="207"/>
      <c r="R158" s="208"/>
      <c r="S158" s="209"/>
      <c r="T158" s="210"/>
      <c r="U158" s="215"/>
      <c r="V158" s="216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221"/>
      <c r="AM158" s="183" t="s">
        <v>274</v>
      </c>
      <c r="AN158" s="222" t="s">
        <v>223</v>
      </c>
      <c r="AO158" s="223" t="s">
        <v>56</v>
      </c>
      <c r="AP158" s="223"/>
      <c r="AQ158" s="223"/>
      <c r="AR158" s="223"/>
      <c r="AS158" s="223"/>
      <c r="AT158" s="223"/>
      <c r="AU158" s="223"/>
      <c r="AV158" s="223"/>
      <c r="AW158" s="224" t="n">
        <v>0</v>
      </c>
      <c r="AX158" s="224" t="n">
        <v>0</v>
      </c>
      <c r="AY158" s="224" t="n">
        <v>0</v>
      </c>
      <c r="AZ158" s="224" t="n">
        <f aca="false">BE158</f>
        <v>0</v>
      </c>
      <c r="BA158" s="224" t="n">
        <f aca="false">BV158</f>
        <v>0</v>
      </c>
      <c r="BB158" s="224" t="n">
        <f aca="false">CM158</f>
        <v>0</v>
      </c>
      <c r="BC158" s="224" t="n">
        <f aca="false">DD158</f>
        <v>0</v>
      </c>
      <c r="BD158" s="224" t="n">
        <f aca="false">AW158-AX158-BC158</f>
        <v>0</v>
      </c>
      <c r="BE158" s="224" t="n">
        <f aca="false">BQ158</f>
        <v>0</v>
      </c>
      <c r="BF158" s="224" t="n">
        <f aca="false">BR158</f>
        <v>0</v>
      </c>
      <c r="BG158" s="224" t="n">
        <f aca="false">BS158</f>
        <v>0</v>
      </c>
      <c r="BH158" s="224" t="n">
        <f aca="false">BT158</f>
        <v>0</v>
      </c>
      <c r="BI158" s="224" t="n">
        <f aca="false">BJ158+BK158+BL158</f>
        <v>0</v>
      </c>
      <c r="BJ158" s="225" t="n">
        <v>0</v>
      </c>
      <c r="BK158" s="225" t="n">
        <v>0</v>
      </c>
      <c r="BL158" s="225" t="n">
        <v>0</v>
      </c>
      <c r="BM158" s="224" t="n">
        <f aca="false">BN158+BO158+BP158</f>
        <v>0</v>
      </c>
      <c r="BN158" s="225" t="n">
        <v>0</v>
      </c>
      <c r="BO158" s="225" t="n">
        <v>0</v>
      </c>
      <c r="BP158" s="225" t="n">
        <v>0</v>
      </c>
      <c r="BQ158" s="224" t="n">
        <f aca="false">BR158+BS158+BT158</f>
        <v>0</v>
      </c>
      <c r="BR158" s="225" t="n">
        <v>0</v>
      </c>
      <c r="BS158" s="225" t="n">
        <v>0</v>
      </c>
      <c r="BT158" s="225" t="n">
        <v>0</v>
      </c>
      <c r="BU158" s="224" t="n">
        <f aca="false">$AW158-$AX158-AZ158</f>
        <v>0</v>
      </c>
      <c r="BV158" s="224" t="n">
        <f aca="false">CH158</f>
        <v>0</v>
      </c>
      <c r="BW158" s="224" t="n">
        <f aca="false">CI158</f>
        <v>0</v>
      </c>
      <c r="BX158" s="224" t="n">
        <f aca="false">CJ158</f>
        <v>0</v>
      </c>
      <c r="BY158" s="224" t="n">
        <f aca="false">CK158</f>
        <v>0</v>
      </c>
      <c r="BZ158" s="224" t="n">
        <f aca="false">CA158+CB158+CC158</f>
        <v>0</v>
      </c>
      <c r="CA158" s="225" t="n">
        <v>0</v>
      </c>
      <c r="CB158" s="225" t="n">
        <v>0</v>
      </c>
      <c r="CC158" s="225" t="n">
        <v>0</v>
      </c>
      <c r="CD158" s="224" t="n">
        <f aca="false">CE158+CF158+CG158</f>
        <v>0</v>
      </c>
      <c r="CE158" s="225" t="n">
        <v>0</v>
      </c>
      <c r="CF158" s="225" t="n">
        <v>0</v>
      </c>
      <c r="CG158" s="225" t="n">
        <v>0</v>
      </c>
      <c r="CH158" s="224" t="n">
        <f aca="false">CI158+CJ158+CK158</f>
        <v>0</v>
      </c>
      <c r="CI158" s="225" t="n">
        <v>0</v>
      </c>
      <c r="CJ158" s="225" t="n">
        <v>0</v>
      </c>
      <c r="CK158" s="225" t="n">
        <v>0</v>
      </c>
      <c r="CL158" s="224" t="n">
        <f aca="false">$AW158-$AX158-BA158</f>
        <v>0</v>
      </c>
      <c r="CM158" s="224" t="n">
        <f aca="false">CY158</f>
        <v>0</v>
      </c>
      <c r="CN158" s="224" t="n">
        <f aca="false">CZ158</f>
        <v>0</v>
      </c>
      <c r="CO158" s="224" t="n">
        <f aca="false">DA158</f>
        <v>0</v>
      </c>
      <c r="CP158" s="224" t="n">
        <f aca="false">DB158</f>
        <v>0</v>
      </c>
      <c r="CQ158" s="224" t="n">
        <f aca="false">CR158+CS158+CT158</f>
        <v>0</v>
      </c>
      <c r="CR158" s="225" t="n">
        <v>0</v>
      </c>
      <c r="CS158" s="225" t="n">
        <v>0</v>
      </c>
      <c r="CT158" s="225" t="n">
        <v>0</v>
      </c>
      <c r="CU158" s="224" t="n">
        <f aca="false">CV158+CW158+CX158</f>
        <v>0</v>
      </c>
      <c r="CV158" s="225" t="n">
        <v>0</v>
      </c>
      <c r="CW158" s="225" t="n">
        <v>0</v>
      </c>
      <c r="CX158" s="225" t="n">
        <v>0</v>
      </c>
      <c r="CY158" s="224" t="n">
        <f aca="false">CZ158+DA158+DB158</f>
        <v>0</v>
      </c>
      <c r="CZ158" s="225" t="n">
        <v>0</v>
      </c>
      <c r="DA158" s="225" t="n">
        <v>0</v>
      </c>
      <c r="DB158" s="225" t="n">
        <v>0</v>
      </c>
      <c r="DC158" s="224" t="n">
        <f aca="false">$AW158-$AX158-BB158</f>
        <v>0</v>
      </c>
      <c r="DD158" s="224" t="n">
        <f aca="false">DP158</f>
        <v>0</v>
      </c>
      <c r="DE158" s="224" t="n">
        <f aca="false">DQ158</f>
        <v>0</v>
      </c>
      <c r="DF158" s="224" t="n">
        <f aca="false">DR158</f>
        <v>0</v>
      </c>
      <c r="DG158" s="224" t="n">
        <f aca="false">DS158</f>
        <v>0</v>
      </c>
      <c r="DH158" s="224" t="n">
        <f aca="false">DI158+DJ158+DK158</f>
        <v>0</v>
      </c>
      <c r="DI158" s="225" t="n">
        <v>0</v>
      </c>
      <c r="DJ158" s="225" t="n">
        <v>0</v>
      </c>
      <c r="DK158" s="225" t="n">
        <v>0</v>
      </c>
      <c r="DL158" s="224" t="n">
        <f aca="false">DM158+DN158+DO158</f>
        <v>0</v>
      </c>
      <c r="DM158" s="225" t="n">
        <v>0</v>
      </c>
      <c r="DN158" s="225" t="n">
        <v>0</v>
      </c>
      <c r="DO158" s="225" t="n">
        <v>0</v>
      </c>
      <c r="DP158" s="224" t="n">
        <f aca="false">DQ158+DR158+DS158</f>
        <v>0</v>
      </c>
      <c r="DQ158" s="225" t="n">
        <v>0</v>
      </c>
      <c r="DR158" s="225" t="n">
        <v>0</v>
      </c>
      <c r="DS158" s="225" t="n">
        <v>0</v>
      </c>
      <c r="DT158" s="224" t="n">
        <f aca="false">$AW158-$AX158-BC158</f>
        <v>0</v>
      </c>
      <c r="DU158" s="224" t="n">
        <f aca="false">BC158-AY158</f>
        <v>0</v>
      </c>
      <c r="DV158" s="225"/>
      <c r="DW158" s="225"/>
      <c r="DX158" s="226"/>
      <c r="DY158" s="225"/>
      <c r="DZ158" s="226"/>
      <c r="EA158" s="227"/>
      <c r="EB158" s="213" t="n">
        <v>0</v>
      </c>
      <c r="EC158" s="190" t="str">
        <f aca="false">AN158 &amp; EB158</f>
        <v>Амортизационные отчисления0</v>
      </c>
      <c r="ED158" s="190" t="str">
        <f aca="false">AN158&amp;AO158</f>
        <v>Амортизационные отчислениянет</v>
      </c>
      <c r="EE158" s="191"/>
      <c r="EF158" s="191"/>
      <c r="EG158" s="220"/>
      <c r="EH158" s="220"/>
      <c r="EI158" s="220"/>
      <c r="EJ158" s="220"/>
      <c r="EV158" s="191"/>
    </row>
    <row r="159" customFormat="false" ht="15" hidden="false" customHeight="true" outlineLevel="0" collapsed="false">
      <c r="C159" s="204"/>
      <c r="D159" s="205"/>
      <c r="E159" s="206"/>
      <c r="F159" s="206"/>
      <c r="G159" s="206"/>
      <c r="H159" s="206"/>
      <c r="I159" s="206"/>
      <c r="J159" s="206"/>
      <c r="K159" s="205"/>
      <c r="L159" s="214"/>
      <c r="M159" s="214"/>
      <c r="N159" s="205"/>
      <c r="O159" s="205"/>
      <c r="P159" s="207"/>
      <c r="Q159" s="207"/>
      <c r="R159" s="208"/>
      <c r="S159" s="209"/>
      <c r="T159" s="210"/>
      <c r="U159" s="215"/>
      <c r="V159" s="216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221"/>
      <c r="AM159" s="183" t="s">
        <v>228</v>
      </c>
      <c r="AN159" s="222" t="s">
        <v>221</v>
      </c>
      <c r="AO159" s="223" t="s">
        <v>56</v>
      </c>
      <c r="AP159" s="223"/>
      <c r="AQ159" s="223"/>
      <c r="AR159" s="223"/>
      <c r="AS159" s="223"/>
      <c r="AT159" s="223"/>
      <c r="AU159" s="223"/>
      <c r="AV159" s="223"/>
      <c r="AW159" s="224" t="n">
        <v>0</v>
      </c>
      <c r="AX159" s="224" t="n">
        <v>0</v>
      </c>
      <c r="AY159" s="224" t="n">
        <v>0</v>
      </c>
      <c r="AZ159" s="224" t="n">
        <f aca="false">BE159</f>
        <v>0</v>
      </c>
      <c r="BA159" s="224" t="n">
        <f aca="false">BV159</f>
        <v>0</v>
      </c>
      <c r="BB159" s="224" t="n">
        <f aca="false">CM159</f>
        <v>0</v>
      </c>
      <c r="BC159" s="224" t="n">
        <f aca="false">DD159</f>
        <v>0</v>
      </c>
      <c r="BD159" s="224" t="n">
        <f aca="false">AW159-AX159-BC159</f>
        <v>0</v>
      </c>
      <c r="BE159" s="224" t="n">
        <f aca="false">BQ159</f>
        <v>0</v>
      </c>
      <c r="BF159" s="224" t="n">
        <f aca="false">BR159</f>
        <v>0</v>
      </c>
      <c r="BG159" s="224" t="n">
        <f aca="false">BS159</f>
        <v>0</v>
      </c>
      <c r="BH159" s="224" t="n">
        <f aca="false">BT159</f>
        <v>0</v>
      </c>
      <c r="BI159" s="224" t="n">
        <f aca="false">BJ159+BK159+BL159</f>
        <v>0</v>
      </c>
      <c r="BJ159" s="225" t="n">
        <v>0</v>
      </c>
      <c r="BK159" s="225" t="n">
        <v>0</v>
      </c>
      <c r="BL159" s="225" t="n">
        <v>0</v>
      </c>
      <c r="BM159" s="224" t="n">
        <f aca="false">BN159+BO159+BP159</f>
        <v>0</v>
      </c>
      <c r="BN159" s="225" t="n">
        <v>0</v>
      </c>
      <c r="BO159" s="225" t="n">
        <v>0</v>
      </c>
      <c r="BP159" s="225" t="n">
        <v>0</v>
      </c>
      <c r="BQ159" s="224" t="n">
        <f aca="false">BR159+BS159+BT159</f>
        <v>0</v>
      </c>
      <c r="BR159" s="225" t="n">
        <v>0</v>
      </c>
      <c r="BS159" s="225" t="n">
        <v>0</v>
      </c>
      <c r="BT159" s="225" t="n">
        <v>0</v>
      </c>
      <c r="BU159" s="224" t="n">
        <f aca="false">$AW159-$AX159-AZ159</f>
        <v>0</v>
      </c>
      <c r="BV159" s="224" t="n">
        <f aca="false">CH159</f>
        <v>0</v>
      </c>
      <c r="BW159" s="224" t="n">
        <f aca="false">CI159</f>
        <v>0</v>
      </c>
      <c r="BX159" s="224" t="n">
        <f aca="false">CJ159</f>
        <v>0</v>
      </c>
      <c r="BY159" s="224" t="n">
        <f aca="false">CK159</f>
        <v>0</v>
      </c>
      <c r="BZ159" s="224" t="n">
        <f aca="false">CA159+CB159+CC159</f>
        <v>0</v>
      </c>
      <c r="CA159" s="225" t="n">
        <v>0</v>
      </c>
      <c r="CB159" s="225" t="n">
        <v>0</v>
      </c>
      <c r="CC159" s="225" t="n">
        <v>0</v>
      </c>
      <c r="CD159" s="224" t="n">
        <f aca="false">CE159+CF159+CG159</f>
        <v>0</v>
      </c>
      <c r="CE159" s="225" t="n">
        <v>0</v>
      </c>
      <c r="CF159" s="225" t="n">
        <v>0</v>
      </c>
      <c r="CG159" s="225" t="n">
        <v>0</v>
      </c>
      <c r="CH159" s="224" t="n">
        <f aca="false">CI159+CJ159+CK159</f>
        <v>0</v>
      </c>
      <c r="CI159" s="225" t="n">
        <v>0</v>
      </c>
      <c r="CJ159" s="225" t="n">
        <v>0</v>
      </c>
      <c r="CK159" s="225" t="n">
        <v>0</v>
      </c>
      <c r="CL159" s="224" t="n">
        <f aca="false">$AW159-$AX159-BA159</f>
        <v>0</v>
      </c>
      <c r="CM159" s="224" t="n">
        <f aca="false">CY159</f>
        <v>0</v>
      </c>
      <c r="CN159" s="224" t="n">
        <f aca="false">CZ159</f>
        <v>0</v>
      </c>
      <c r="CO159" s="224" t="n">
        <f aca="false">DA159</f>
        <v>0</v>
      </c>
      <c r="CP159" s="224" t="n">
        <f aca="false">DB159</f>
        <v>0</v>
      </c>
      <c r="CQ159" s="224" t="n">
        <f aca="false">CR159+CS159+CT159</f>
        <v>0</v>
      </c>
      <c r="CR159" s="225" t="n">
        <v>0</v>
      </c>
      <c r="CS159" s="225" t="n">
        <v>0</v>
      </c>
      <c r="CT159" s="225" t="n">
        <v>0</v>
      </c>
      <c r="CU159" s="224" t="n">
        <f aca="false">CV159+CW159+CX159</f>
        <v>0</v>
      </c>
      <c r="CV159" s="225" t="n">
        <v>0</v>
      </c>
      <c r="CW159" s="225" t="n">
        <v>0</v>
      </c>
      <c r="CX159" s="225" t="n">
        <v>0</v>
      </c>
      <c r="CY159" s="224" t="n">
        <f aca="false">CZ159+DA159+DB159</f>
        <v>0</v>
      </c>
      <c r="CZ159" s="225" t="n">
        <v>0</v>
      </c>
      <c r="DA159" s="225" t="n">
        <v>0</v>
      </c>
      <c r="DB159" s="225" t="n">
        <v>0</v>
      </c>
      <c r="DC159" s="224" t="n">
        <f aca="false">$AW159-$AX159-BB159</f>
        <v>0</v>
      </c>
      <c r="DD159" s="224" t="n">
        <f aca="false">DP159</f>
        <v>0</v>
      </c>
      <c r="DE159" s="224" t="n">
        <f aca="false">DQ159</f>
        <v>0</v>
      </c>
      <c r="DF159" s="224" t="n">
        <f aca="false">DR159</f>
        <v>0</v>
      </c>
      <c r="DG159" s="224" t="n">
        <f aca="false">DS159</f>
        <v>0</v>
      </c>
      <c r="DH159" s="224" t="n">
        <f aca="false">DI159+DJ159+DK159</f>
        <v>0</v>
      </c>
      <c r="DI159" s="225" t="n">
        <v>0</v>
      </c>
      <c r="DJ159" s="225" t="n">
        <v>0</v>
      </c>
      <c r="DK159" s="225" t="n">
        <v>0</v>
      </c>
      <c r="DL159" s="224" t="n">
        <f aca="false">DM159+DN159+DO159</f>
        <v>0</v>
      </c>
      <c r="DM159" s="225" t="n">
        <v>0</v>
      </c>
      <c r="DN159" s="225" t="n">
        <v>0</v>
      </c>
      <c r="DO159" s="225" t="n">
        <v>0</v>
      </c>
      <c r="DP159" s="224" t="n">
        <f aca="false">DQ159+DR159+DS159</f>
        <v>0</v>
      </c>
      <c r="DQ159" s="225" t="n">
        <v>0</v>
      </c>
      <c r="DR159" s="225" t="n">
        <v>0</v>
      </c>
      <c r="DS159" s="225" t="n">
        <v>0</v>
      </c>
      <c r="DT159" s="224" t="n">
        <f aca="false">$AW159-$AX159-BC159</f>
        <v>0</v>
      </c>
      <c r="DU159" s="224" t="n">
        <f aca="false">BC159-AY159</f>
        <v>0</v>
      </c>
      <c r="DV159" s="225"/>
      <c r="DW159" s="225"/>
      <c r="DX159" s="226"/>
      <c r="DY159" s="225"/>
      <c r="DZ159" s="226"/>
      <c r="EA159" s="227"/>
      <c r="EB159" s="213" t="n">
        <v>0</v>
      </c>
      <c r="EC159" s="190" t="str">
        <f aca="false">AN159 &amp; EB159</f>
        <v>Прибыль направляемая на инвестиции0</v>
      </c>
      <c r="ED159" s="190" t="str">
        <f aca="false">AN159&amp;AO159</f>
        <v>Прибыль направляемая на инвестициинет</v>
      </c>
      <c r="EE159" s="191"/>
      <c r="EF159" s="191"/>
      <c r="EG159" s="220"/>
      <c r="EH159" s="220"/>
      <c r="EI159" s="220"/>
      <c r="EJ159" s="220"/>
      <c r="EV159" s="191"/>
    </row>
    <row r="160" customFormat="false" ht="11.25" hidden="false" customHeight="true" outlineLevel="0" collapsed="false">
      <c r="C160" s="204"/>
      <c r="D160" s="205" t="n">
        <v>33</v>
      </c>
      <c r="E160" s="206" t="s">
        <v>259</v>
      </c>
      <c r="F160" s="206" t="s">
        <v>260</v>
      </c>
      <c r="G160" s="206" t="s">
        <v>261</v>
      </c>
      <c r="H160" s="206" t="s">
        <v>319</v>
      </c>
      <c r="I160" s="206" t="s">
        <v>263</v>
      </c>
      <c r="J160" s="206" t="s">
        <v>263</v>
      </c>
      <c r="K160" s="205" t="s">
        <v>264</v>
      </c>
      <c r="L160" s="206"/>
      <c r="M160" s="206"/>
      <c r="N160" s="205" t="n">
        <v>5</v>
      </c>
      <c r="O160" s="205" t="n">
        <v>2019</v>
      </c>
      <c r="P160" s="207" t="s">
        <v>174</v>
      </c>
      <c r="Q160" s="207" t="s">
        <v>265</v>
      </c>
      <c r="R160" s="208" t="n">
        <v>100.001145042538</v>
      </c>
      <c r="S160" s="209" t="n">
        <v>100</v>
      </c>
      <c r="T160" s="210"/>
      <c r="U160" s="211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2"/>
      <c r="BN160" s="212"/>
      <c r="BO160" s="212"/>
      <c r="BP160" s="212"/>
      <c r="BQ160" s="212"/>
      <c r="BR160" s="212"/>
      <c r="BS160" s="212"/>
      <c r="BT160" s="212"/>
      <c r="BU160" s="212"/>
      <c r="BV160" s="212"/>
      <c r="BW160" s="212"/>
      <c r="BX160" s="212"/>
      <c r="BY160" s="212"/>
      <c r="BZ160" s="212"/>
      <c r="CA160" s="212"/>
      <c r="CB160" s="212"/>
      <c r="CC160" s="212"/>
      <c r="CD160" s="212"/>
      <c r="CE160" s="212"/>
      <c r="CF160" s="212"/>
      <c r="CG160" s="212"/>
      <c r="CH160" s="212"/>
      <c r="CI160" s="212"/>
      <c r="CJ160" s="212"/>
      <c r="CK160" s="212"/>
      <c r="CL160" s="212"/>
      <c r="CM160" s="212"/>
      <c r="CN160" s="212"/>
      <c r="CO160" s="212"/>
      <c r="CP160" s="212"/>
      <c r="CQ160" s="212"/>
      <c r="CR160" s="212"/>
      <c r="CS160" s="212"/>
      <c r="CT160" s="212"/>
      <c r="CU160" s="212"/>
      <c r="CV160" s="212"/>
      <c r="CW160" s="212"/>
      <c r="CX160" s="212"/>
      <c r="CY160" s="212"/>
      <c r="CZ160" s="212"/>
      <c r="DA160" s="212"/>
      <c r="DB160" s="212"/>
      <c r="DC160" s="212"/>
      <c r="DD160" s="212"/>
      <c r="DE160" s="212"/>
      <c r="DF160" s="212"/>
      <c r="DG160" s="212"/>
      <c r="DH160" s="212"/>
      <c r="DI160" s="212"/>
      <c r="DJ160" s="212"/>
      <c r="DK160" s="212"/>
      <c r="DL160" s="212"/>
      <c r="DM160" s="212"/>
      <c r="DN160" s="212"/>
      <c r="DO160" s="212"/>
      <c r="DP160" s="212"/>
      <c r="DQ160" s="212"/>
      <c r="DR160" s="212"/>
      <c r="DS160" s="212"/>
      <c r="DT160" s="212"/>
      <c r="DU160" s="212"/>
      <c r="DV160" s="212"/>
      <c r="DW160" s="212"/>
      <c r="DX160" s="212"/>
      <c r="DY160" s="212"/>
      <c r="DZ160" s="212"/>
      <c r="EA160" s="212"/>
      <c r="EB160" s="213"/>
      <c r="EC160" s="191"/>
      <c r="ED160" s="191"/>
      <c r="EE160" s="191"/>
      <c r="EF160" s="191"/>
      <c r="EG160" s="191"/>
      <c r="EH160" s="191"/>
      <c r="EI160" s="191"/>
    </row>
    <row r="161" customFormat="false" ht="11.25" hidden="false" customHeight="true" outlineLevel="0" collapsed="false">
      <c r="C161" s="204"/>
      <c r="D161" s="205"/>
      <c r="E161" s="206"/>
      <c r="F161" s="206"/>
      <c r="G161" s="206"/>
      <c r="H161" s="206"/>
      <c r="I161" s="206"/>
      <c r="J161" s="206"/>
      <c r="K161" s="205"/>
      <c r="L161" s="214"/>
      <c r="M161" s="214"/>
      <c r="N161" s="205"/>
      <c r="O161" s="205"/>
      <c r="P161" s="207"/>
      <c r="Q161" s="207"/>
      <c r="R161" s="208"/>
      <c r="S161" s="209"/>
      <c r="T161" s="210"/>
      <c r="U161" s="215"/>
      <c r="V161" s="216" t="n">
        <v>1</v>
      </c>
      <c r="W161" s="183" t="s">
        <v>266</v>
      </c>
      <c r="X161" s="183" t="s">
        <v>308</v>
      </c>
      <c r="Y161" s="183" t="s">
        <v>268</v>
      </c>
      <c r="Z161" s="183" t="s">
        <v>269</v>
      </c>
      <c r="AA161" s="183" t="s">
        <v>269</v>
      </c>
      <c r="AB161" s="183" t="s">
        <v>264</v>
      </c>
      <c r="AC161" s="183" t="s">
        <v>270</v>
      </c>
      <c r="AD161" s="183" t="s">
        <v>271</v>
      </c>
      <c r="AE161" s="183" t="s">
        <v>309</v>
      </c>
      <c r="AF161" s="183" t="s">
        <v>310</v>
      </c>
      <c r="AG161" s="183" t="s">
        <v>263</v>
      </c>
      <c r="AH161" s="183" t="s">
        <v>263</v>
      </c>
      <c r="AI161" s="183" t="s">
        <v>264</v>
      </c>
      <c r="AJ161" s="183" t="s">
        <v>270</v>
      </c>
      <c r="AK161" s="183" t="s">
        <v>271</v>
      </c>
      <c r="AL161" s="217"/>
      <c r="AM161" s="218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143"/>
      <c r="AX161" s="143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143"/>
      <c r="BN161" s="143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  <c r="BY161" s="143"/>
      <c r="BZ161" s="143"/>
      <c r="CA161" s="143"/>
      <c r="CB161" s="143"/>
      <c r="CC161" s="143"/>
      <c r="CD161" s="143"/>
      <c r="CE161" s="143"/>
      <c r="CF161" s="143"/>
      <c r="CG161" s="143"/>
      <c r="CH161" s="143"/>
      <c r="CI161" s="143"/>
      <c r="CJ161" s="143"/>
      <c r="CK161" s="143"/>
      <c r="CL161" s="143"/>
      <c r="CM161" s="143"/>
      <c r="CN161" s="143"/>
      <c r="CO161" s="143"/>
      <c r="CP161" s="143"/>
      <c r="CQ161" s="143"/>
      <c r="CR161" s="143"/>
      <c r="CS161" s="143"/>
      <c r="CT161" s="143"/>
      <c r="CU161" s="143"/>
      <c r="CV161" s="143"/>
      <c r="CW161" s="143"/>
      <c r="CX161" s="143"/>
      <c r="CY161" s="143"/>
      <c r="CZ161" s="143"/>
      <c r="DA161" s="143"/>
      <c r="DB161" s="143"/>
      <c r="DC161" s="143"/>
      <c r="DD161" s="143"/>
      <c r="DE161" s="143"/>
      <c r="DF161" s="143"/>
      <c r="DG161" s="143"/>
      <c r="DH161" s="143"/>
      <c r="DI161" s="143"/>
      <c r="DJ161" s="143"/>
      <c r="DK161" s="143"/>
      <c r="DL161" s="143"/>
      <c r="DM161" s="143"/>
      <c r="DN161" s="143"/>
      <c r="DO161" s="143"/>
      <c r="DP161" s="143"/>
      <c r="DQ161" s="143"/>
      <c r="DR161" s="143"/>
      <c r="DS161" s="143"/>
      <c r="DT161" s="143"/>
      <c r="DU161" s="143"/>
      <c r="DV161" s="143"/>
      <c r="DW161" s="143"/>
      <c r="DX161" s="143"/>
      <c r="DY161" s="143"/>
      <c r="DZ161" s="143"/>
      <c r="EA161" s="143"/>
      <c r="EB161" s="213"/>
      <c r="EC161" s="220"/>
      <c r="ED161" s="220"/>
      <c r="EE161" s="220"/>
      <c r="EF161" s="191"/>
      <c r="EG161" s="220"/>
      <c r="EH161" s="220"/>
      <c r="EI161" s="220"/>
      <c r="EJ161" s="220"/>
      <c r="EK161" s="220"/>
    </row>
    <row r="162" customFormat="false" ht="15" hidden="false" customHeight="true" outlineLevel="0" collapsed="false">
      <c r="C162" s="204"/>
      <c r="D162" s="205"/>
      <c r="E162" s="206"/>
      <c r="F162" s="206"/>
      <c r="G162" s="206"/>
      <c r="H162" s="206"/>
      <c r="I162" s="206"/>
      <c r="J162" s="206"/>
      <c r="K162" s="205"/>
      <c r="L162" s="214"/>
      <c r="M162" s="214"/>
      <c r="N162" s="205"/>
      <c r="O162" s="205"/>
      <c r="P162" s="207"/>
      <c r="Q162" s="207"/>
      <c r="R162" s="208"/>
      <c r="S162" s="209"/>
      <c r="T162" s="210"/>
      <c r="U162" s="215"/>
      <c r="V162" s="216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221"/>
      <c r="AM162" s="183" t="s">
        <v>274</v>
      </c>
      <c r="AN162" s="222" t="s">
        <v>223</v>
      </c>
      <c r="AO162" s="223" t="s">
        <v>56</v>
      </c>
      <c r="AP162" s="223"/>
      <c r="AQ162" s="223"/>
      <c r="AR162" s="223"/>
      <c r="AS162" s="223"/>
      <c r="AT162" s="223"/>
      <c r="AU162" s="223"/>
      <c r="AV162" s="223"/>
      <c r="AW162" s="224" t="n">
        <v>873.33</v>
      </c>
      <c r="AX162" s="224" t="n">
        <v>873.34</v>
      </c>
      <c r="AY162" s="224" t="n">
        <v>0</v>
      </c>
      <c r="AZ162" s="224" t="n">
        <f aca="false">BE162</f>
        <v>0</v>
      </c>
      <c r="BA162" s="224" t="n">
        <f aca="false">BV162</f>
        <v>0</v>
      </c>
      <c r="BB162" s="224" t="n">
        <f aca="false">CM162</f>
        <v>0</v>
      </c>
      <c r="BC162" s="224" t="n">
        <f aca="false">DD162</f>
        <v>0</v>
      </c>
      <c r="BD162" s="224" t="n">
        <f aca="false">AW162-AX162-BC162</f>
        <v>-0.00999999999999091</v>
      </c>
      <c r="BE162" s="224" t="n">
        <f aca="false">BQ162</f>
        <v>0</v>
      </c>
      <c r="BF162" s="224" t="n">
        <f aca="false">BR162</f>
        <v>0</v>
      </c>
      <c r="BG162" s="224" t="n">
        <f aca="false">BS162</f>
        <v>0</v>
      </c>
      <c r="BH162" s="224" t="n">
        <f aca="false">BT162</f>
        <v>0</v>
      </c>
      <c r="BI162" s="224" t="n">
        <f aca="false">BJ162+BK162+BL162</f>
        <v>0</v>
      </c>
      <c r="BJ162" s="225" t="n">
        <v>0</v>
      </c>
      <c r="BK162" s="225" t="n">
        <v>0</v>
      </c>
      <c r="BL162" s="225" t="n">
        <v>0</v>
      </c>
      <c r="BM162" s="224" t="n">
        <f aca="false">BN162+BO162+BP162</f>
        <v>0</v>
      </c>
      <c r="BN162" s="225" t="n">
        <v>0</v>
      </c>
      <c r="BO162" s="225" t="n">
        <v>0</v>
      </c>
      <c r="BP162" s="225" t="n">
        <v>0</v>
      </c>
      <c r="BQ162" s="224" t="n">
        <f aca="false">BR162+BS162+BT162</f>
        <v>0</v>
      </c>
      <c r="BR162" s="225" t="n">
        <v>0</v>
      </c>
      <c r="BS162" s="225" t="n">
        <v>0</v>
      </c>
      <c r="BT162" s="225" t="n">
        <v>0</v>
      </c>
      <c r="BU162" s="224" t="n">
        <f aca="false">$AW162-$AX162-AZ162</f>
        <v>-0.00999999999999091</v>
      </c>
      <c r="BV162" s="224" t="n">
        <f aca="false">CH162</f>
        <v>0</v>
      </c>
      <c r="BW162" s="224" t="n">
        <f aca="false">CI162</f>
        <v>0</v>
      </c>
      <c r="BX162" s="224" t="n">
        <f aca="false">CJ162</f>
        <v>0</v>
      </c>
      <c r="BY162" s="224" t="n">
        <f aca="false">CK162</f>
        <v>0</v>
      </c>
      <c r="BZ162" s="224" t="n">
        <f aca="false">CA162+CB162+CC162</f>
        <v>0</v>
      </c>
      <c r="CA162" s="225" t="n">
        <v>0</v>
      </c>
      <c r="CB162" s="225" t="n">
        <v>0</v>
      </c>
      <c r="CC162" s="225" t="n">
        <v>0</v>
      </c>
      <c r="CD162" s="224" t="n">
        <f aca="false">CE162+CF162+CG162</f>
        <v>0</v>
      </c>
      <c r="CE162" s="225" t="n">
        <v>0</v>
      </c>
      <c r="CF162" s="225" t="n">
        <v>0</v>
      </c>
      <c r="CG162" s="225" t="n">
        <v>0</v>
      </c>
      <c r="CH162" s="224" t="n">
        <f aca="false">CI162+CJ162+CK162</f>
        <v>0</v>
      </c>
      <c r="CI162" s="225" t="n">
        <v>0</v>
      </c>
      <c r="CJ162" s="225" t="n">
        <v>0</v>
      </c>
      <c r="CK162" s="225" t="n">
        <v>0</v>
      </c>
      <c r="CL162" s="224" t="n">
        <f aca="false">$AW162-$AX162-BA162</f>
        <v>-0.00999999999999091</v>
      </c>
      <c r="CM162" s="224" t="n">
        <f aca="false">CY162</f>
        <v>0</v>
      </c>
      <c r="CN162" s="224" t="n">
        <f aca="false">CZ162</f>
        <v>0</v>
      </c>
      <c r="CO162" s="224" t="n">
        <f aca="false">DA162</f>
        <v>0</v>
      </c>
      <c r="CP162" s="224" t="n">
        <f aca="false">DB162</f>
        <v>0</v>
      </c>
      <c r="CQ162" s="224" t="n">
        <f aca="false">CR162+CS162+CT162</f>
        <v>0</v>
      </c>
      <c r="CR162" s="225" t="n">
        <v>0</v>
      </c>
      <c r="CS162" s="225" t="n">
        <v>0</v>
      </c>
      <c r="CT162" s="225" t="n">
        <v>0</v>
      </c>
      <c r="CU162" s="224" t="n">
        <f aca="false">CV162+CW162+CX162</f>
        <v>0</v>
      </c>
      <c r="CV162" s="225" t="n">
        <v>0</v>
      </c>
      <c r="CW162" s="225" t="n">
        <v>0</v>
      </c>
      <c r="CX162" s="225" t="n">
        <v>0</v>
      </c>
      <c r="CY162" s="224" t="n">
        <f aca="false">CZ162+DA162+DB162</f>
        <v>0</v>
      </c>
      <c r="CZ162" s="225" t="n">
        <v>0</v>
      </c>
      <c r="DA162" s="225" t="n">
        <v>0</v>
      </c>
      <c r="DB162" s="225" t="n">
        <v>0</v>
      </c>
      <c r="DC162" s="224" t="n">
        <f aca="false">$AW162-$AX162-BB162</f>
        <v>-0.00999999999999091</v>
      </c>
      <c r="DD162" s="224" t="n">
        <f aca="false">DP162</f>
        <v>0</v>
      </c>
      <c r="DE162" s="224" t="n">
        <f aca="false">DQ162</f>
        <v>0</v>
      </c>
      <c r="DF162" s="224" t="n">
        <f aca="false">DR162</f>
        <v>0</v>
      </c>
      <c r="DG162" s="224" t="n">
        <f aca="false">DS162</f>
        <v>0</v>
      </c>
      <c r="DH162" s="224" t="n">
        <f aca="false">DI162+DJ162+DK162</f>
        <v>0</v>
      </c>
      <c r="DI162" s="225" t="n">
        <v>0</v>
      </c>
      <c r="DJ162" s="225" t="n">
        <v>0</v>
      </c>
      <c r="DK162" s="225" t="n">
        <v>0</v>
      </c>
      <c r="DL162" s="224" t="n">
        <f aca="false">DM162+DN162+DO162</f>
        <v>0</v>
      </c>
      <c r="DM162" s="225" t="n">
        <v>0</v>
      </c>
      <c r="DN162" s="225" t="n">
        <v>0</v>
      </c>
      <c r="DO162" s="225" t="n">
        <v>0</v>
      </c>
      <c r="DP162" s="224" t="n">
        <f aca="false">DQ162+DR162+DS162</f>
        <v>0</v>
      </c>
      <c r="DQ162" s="225" t="n">
        <v>0</v>
      </c>
      <c r="DR162" s="225" t="n">
        <v>0</v>
      </c>
      <c r="DS162" s="225" t="n">
        <v>0</v>
      </c>
      <c r="DT162" s="224" t="n">
        <f aca="false">$AW162-$AX162-BC162</f>
        <v>-0.00999999999999091</v>
      </c>
      <c r="DU162" s="224" t="n">
        <f aca="false">BC162-AY162</f>
        <v>0</v>
      </c>
      <c r="DV162" s="225"/>
      <c r="DW162" s="225"/>
      <c r="DX162" s="226"/>
      <c r="DY162" s="225"/>
      <c r="DZ162" s="226"/>
      <c r="EA162" s="227"/>
      <c r="EB162" s="213" t="n">
        <v>0</v>
      </c>
      <c r="EC162" s="190" t="str">
        <f aca="false">AN162 &amp; EB162</f>
        <v>Амортизационные отчисления0</v>
      </c>
      <c r="ED162" s="190" t="str">
        <f aca="false">AN162&amp;AO162</f>
        <v>Амортизационные отчислениянет</v>
      </c>
      <c r="EE162" s="191"/>
      <c r="EF162" s="191"/>
      <c r="EG162" s="220"/>
      <c r="EH162" s="220"/>
      <c r="EI162" s="220"/>
      <c r="EJ162" s="220"/>
      <c r="EV162" s="191"/>
    </row>
    <row r="163" customFormat="false" ht="11.25" hidden="false" customHeight="true" outlineLevel="0" collapsed="false">
      <c r="C163" s="204"/>
      <c r="D163" s="205" t="n">
        <v>34</v>
      </c>
      <c r="E163" s="206" t="s">
        <v>259</v>
      </c>
      <c r="F163" s="206" t="s">
        <v>260</v>
      </c>
      <c r="G163" s="206" t="s">
        <v>261</v>
      </c>
      <c r="H163" s="206" t="s">
        <v>320</v>
      </c>
      <c r="I163" s="206" t="s">
        <v>263</v>
      </c>
      <c r="J163" s="206" t="s">
        <v>263</v>
      </c>
      <c r="K163" s="205" t="s">
        <v>264</v>
      </c>
      <c r="L163" s="206"/>
      <c r="M163" s="206"/>
      <c r="N163" s="205" t="n">
        <v>5</v>
      </c>
      <c r="O163" s="205" t="n">
        <v>2021</v>
      </c>
      <c r="P163" s="207" t="s">
        <v>171</v>
      </c>
      <c r="Q163" s="207" t="s">
        <v>298</v>
      </c>
      <c r="R163" s="208" t="n">
        <v>100</v>
      </c>
      <c r="S163" s="209" t="n">
        <v>100</v>
      </c>
      <c r="T163" s="210"/>
      <c r="U163" s="211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2"/>
      <c r="BN163" s="212"/>
      <c r="BO163" s="212"/>
      <c r="BP163" s="212"/>
      <c r="BQ163" s="212"/>
      <c r="BR163" s="212"/>
      <c r="BS163" s="212"/>
      <c r="BT163" s="212"/>
      <c r="BU163" s="212"/>
      <c r="BV163" s="212"/>
      <c r="BW163" s="212"/>
      <c r="BX163" s="212"/>
      <c r="BY163" s="212"/>
      <c r="BZ163" s="212"/>
      <c r="CA163" s="212"/>
      <c r="CB163" s="212"/>
      <c r="CC163" s="212"/>
      <c r="CD163" s="212"/>
      <c r="CE163" s="212"/>
      <c r="CF163" s="212"/>
      <c r="CG163" s="212"/>
      <c r="CH163" s="212"/>
      <c r="CI163" s="212"/>
      <c r="CJ163" s="212"/>
      <c r="CK163" s="212"/>
      <c r="CL163" s="212"/>
      <c r="CM163" s="212"/>
      <c r="CN163" s="212"/>
      <c r="CO163" s="212"/>
      <c r="CP163" s="212"/>
      <c r="CQ163" s="212"/>
      <c r="CR163" s="212"/>
      <c r="CS163" s="212"/>
      <c r="CT163" s="212"/>
      <c r="CU163" s="212"/>
      <c r="CV163" s="212"/>
      <c r="CW163" s="212"/>
      <c r="CX163" s="212"/>
      <c r="CY163" s="212"/>
      <c r="CZ163" s="212"/>
      <c r="DA163" s="212"/>
      <c r="DB163" s="212"/>
      <c r="DC163" s="212"/>
      <c r="DD163" s="212"/>
      <c r="DE163" s="212"/>
      <c r="DF163" s="212"/>
      <c r="DG163" s="212"/>
      <c r="DH163" s="212"/>
      <c r="DI163" s="212"/>
      <c r="DJ163" s="212"/>
      <c r="DK163" s="212"/>
      <c r="DL163" s="212"/>
      <c r="DM163" s="212"/>
      <c r="DN163" s="212"/>
      <c r="DO163" s="212"/>
      <c r="DP163" s="212"/>
      <c r="DQ163" s="212"/>
      <c r="DR163" s="212"/>
      <c r="DS163" s="212"/>
      <c r="DT163" s="212"/>
      <c r="DU163" s="212"/>
      <c r="DV163" s="212"/>
      <c r="DW163" s="212"/>
      <c r="DX163" s="212"/>
      <c r="DY163" s="212"/>
      <c r="DZ163" s="212"/>
      <c r="EA163" s="212"/>
      <c r="EB163" s="213"/>
      <c r="EC163" s="191"/>
      <c r="ED163" s="191"/>
      <c r="EE163" s="191"/>
      <c r="EF163" s="191"/>
      <c r="EG163" s="191"/>
      <c r="EH163" s="191"/>
      <c r="EI163" s="191"/>
    </row>
    <row r="164" customFormat="false" ht="11.25" hidden="false" customHeight="true" outlineLevel="0" collapsed="false">
      <c r="C164" s="204"/>
      <c r="D164" s="205"/>
      <c r="E164" s="206"/>
      <c r="F164" s="206"/>
      <c r="G164" s="206"/>
      <c r="H164" s="206"/>
      <c r="I164" s="206"/>
      <c r="J164" s="206"/>
      <c r="K164" s="205"/>
      <c r="L164" s="214"/>
      <c r="M164" s="214"/>
      <c r="N164" s="205"/>
      <c r="O164" s="205"/>
      <c r="P164" s="207"/>
      <c r="Q164" s="207"/>
      <c r="R164" s="208"/>
      <c r="S164" s="209"/>
      <c r="T164" s="210"/>
      <c r="U164" s="215"/>
      <c r="V164" s="216" t="n">
        <v>1</v>
      </c>
      <c r="W164" s="183" t="s">
        <v>266</v>
      </c>
      <c r="X164" s="183" t="s">
        <v>308</v>
      </c>
      <c r="Y164" s="183" t="s">
        <v>268</v>
      </c>
      <c r="Z164" s="183" t="s">
        <v>269</v>
      </c>
      <c r="AA164" s="183" t="s">
        <v>269</v>
      </c>
      <c r="AB164" s="183" t="s">
        <v>264</v>
      </c>
      <c r="AC164" s="183" t="s">
        <v>270</v>
      </c>
      <c r="AD164" s="183" t="s">
        <v>271</v>
      </c>
      <c r="AE164" s="183" t="s">
        <v>309</v>
      </c>
      <c r="AF164" s="183" t="s">
        <v>310</v>
      </c>
      <c r="AG164" s="183" t="s">
        <v>263</v>
      </c>
      <c r="AH164" s="183" t="s">
        <v>263</v>
      </c>
      <c r="AI164" s="183" t="s">
        <v>264</v>
      </c>
      <c r="AJ164" s="183" t="s">
        <v>270</v>
      </c>
      <c r="AK164" s="183" t="s">
        <v>271</v>
      </c>
      <c r="AL164" s="217"/>
      <c r="AM164" s="218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3"/>
      <c r="BI164" s="143"/>
      <c r="BJ164" s="143"/>
      <c r="BK164" s="143"/>
      <c r="BL164" s="143"/>
      <c r="BM164" s="143"/>
      <c r="BN164" s="143"/>
      <c r="BO164" s="143"/>
      <c r="BP164" s="143"/>
      <c r="BQ164" s="143"/>
      <c r="BR164" s="143"/>
      <c r="BS164" s="143"/>
      <c r="BT164" s="143"/>
      <c r="BU164" s="143"/>
      <c r="BV164" s="143"/>
      <c r="BW164" s="143"/>
      <c r="BX164" s="143"/>
      <c r="BY164" s="143"/>
      <c r="BZ164" s="143"/>
      <c r="CA164" s="143"/>
      <c r="CB164" s="143"/>
      <c r="CC164" s="143"/>
      <c r="CD164" s="143"/>
      <c r="CE164" s="143"/>
      <c r="CF164" s="143"/>
      <c r="CG164" s="143"/>
      <c r="CH164" s="143"/>
      <c r="CI164" s="143"/>
      <c r="CJ164" s="143"/>
      <c r="CK164" s="143"/>
      <c r="CL164" s="143"/>
      <c r="CM164" s="143"/>
      <c r="CN164" s="143"/>
      <c r="CO164" s="143"/>
      <c r="CP164" s="143"/>
      <c r="CQ164" s="143"/>
      <c r="CR164" s="143"/>
      <c r="CS164" s="143"/>
      <c r="CT164" s="143"/>
      <c r="CU164" s="143"/>
      <c r="CV164" s="143"/>
      <c r="CW164" s="143"/>
      <c r="CX164" s="143"/>
      <c r="CY164" s="143"/>
      <c r="CZ164" s="143"/>
      <c r="DA164" s="143"/>
      <c r="DB164" s="143"/>
      <c r="DC164" s="143"/>
      <c r="DD164" s="143"/>
      <c r="DE164" s="143"/>
      <c r="DF164" s="143"/>
      <c r="DG164" s="143"/>
      <c r="DH164" s="143"/>
      <c r="DI164" s="143"/>
      <c r="DJ164" s="143"/>
      <c r="DK164" s="143"/>
      <c r="DL164" s="143"/>
      <c r="DM164" s="143"/>
      <c r="DN164" s="143"/>
      <c r="DO164" s="143"/>
      <c r="DP164" s="143"/>
      <c r="DQ164" s="143"/>
      <c r="DR164" s="143"/>
      <c r="DS164" s="143"/>
      <c r="DT164" s="143"/>
      <c r="DU164" s="143"/>
      <c r="DV164" s="143"/>
      <c r="DW164" s="143"/>
      <c r="DX164" s="143"/>
      <c r="DY164" s="143"/>
      <c r="DZ164" s="143"/>
      <c r="EA164" s="143"/>
      <c r="EB164" s="213"/>
      <c r="EC164" s="220"/>
      <c r="ED164" s="220"/>
      <c r="EE164" s="220"/>
      <c r="EF164" s="191"/>
      <c r="EG164" s="220"/>
      <c r="EH164" s="220"/>
      <c r="EI164" s="220"/>
      <c r="EJ164" s="220"/>
      <c r="EK164" s="220"/>
    </row>
    <row r="165" customFormat="false" ht="15" hidden="false" customHeight="true" outlineLevel="0" collapsed="false">
      <c r="C165" s="204"/>
      <c r="D165" s="205"/>
      <c r="E165" s="206"/>
      <c r="F165" s="206"/>
      <c r="G165" s="206"/>
      <c r="H165" s="206"/>
      <c r="I165" s="206"/>
      <c r="J165" s="206"/>
      <c r="K165" s="205"/>
      <c r="L165" s="214"/>
      <c r="M165" s="214"/>
      <c r="N165" s="205"/>
      <c r="O165" s="205"/>
      <c r="P165" s="207"/>
      <c r="Q165" s="207"/>
      <c r="R165" s="208"/>
      <c r="S165" s="209"/>
      <c r="T165" s="210"/>
      <c r="U165" s="215"/>
      <c r="V165" s="216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221"/>
      <c r="AM165" s="183" t="s">
        <v>274</v>
      </c>
      <c r="AN165" s="222" t="s">
        <v>223</v>
      </c>
      <c r="AO165" s="223" t="s">
        <v>56</v>
      </c>
      <c r="AP165" s="223"/>
      <c r="AQ165" s="223"/>
      <c r="AR165" s="223"/>
      <c r="AS165" s="223"/>
      <c r="AT165" s="223"/>
      <c r="AU165" s="223"/>
      <c r="AV165" s="223"/>
      <c r="AW165" s="224" t="n">
        <v>16.01459</v>
      </c>
      <c r="AX165" s="224" t="n">
        <v>16.01459</v>
      </c>
      <c r="AY165" s="224" t="n">
        <v>0</v>
      </c>
      <c r="AZ165" s="224" t="n">
        <f aca="false">BE165</f>
        <v>0</v>
      </c>
      <c r="BA165" s="224" t="n">
        <f aca="false">BV165</f>
        <v>0</v>
      </c>
      <c r="BB165" s="224" t="n">
        <f aca="false">CM165</f>
        <v>0</v>
      </c>
      <c r="BC165" s="224" t="n">
        <f aca="false">DD165</f>
        <v>0</v>
      </c>
      <c r="BD165" s="224" t="n">
        <f aca="false">AW165-AX165-BC165</f>
        <v>0</v>
      </c>
      <c r="BE165" s="224" t="n">
        <f aca="false">BQ165</f>
        <v>0</v>
      </c>
      <c r="BF165" s="224" t="n">
        <f aca="false">BR165</f>
        <v>0</v>
      </c>
      <c r="BG165" s="224" t="n">
        <f aca="false">BS165</f>
        <v>0</v>
      </c>
      <c r="BH165" s="224" t="n">
        <f aca="false">BT165</f>
        <v>0</v>
      </c>
      <c r="BI165" s="224" t="n">
        <f aca="false">BJ165+BK165+BL165</f>
        <v>0</v>
      </c>
      <c r="BJ165" s="225" t="n">
        <v>0</v>
      </c>
      <c r="BK165" s="225" t="n">
        <v>0</v>
      </c>
      <c r="BL165" s="225" t="n">
        <v>0</v>
      </c>
      <c r="BM165" s="224" t="n">
        <f aca="false">BN165+BO165+BP165</f>
        <v>0</v>
      </c>
      <c r="BN165" s="225" t="n">
        <v>0</v>
      </c>
      <c r="BO165" s="225" t="n">
        <v>0</v>
      </c>
      <c r="BP165" s="225" t="n">
        <v>0</v>
      </c>
      <c r="BQ165" s="224" t="n">
        <f aca="false">BR165+BS165+BT165</f>
        <v>0</v>
      </c>
      <c r="BR165" s="225" t="n">
        <v>0</v>
      </c>
      <c r="BS165" s="225" t="n">
        <v>0</v>
      </c>
      <c r="BT165" s="225" t="n">
        <v>0</v>
      </c>
      <c r="BU165" s="224" t="n">
        <f aca="false">$AW165-$AX165-AZ165</f>
        <v>0</v>
      </c>
      <c r="BV165" s="224" t="n">
        <f aca="false">CH165</f>
        <v>0</v>
      </c>
      <c r="BW165" s="224" t="n">
        <f aca="false">CI165</f>
        <v>0</v>
      </c>
      <c r="BX165" s="224" t="n">
        <f aca="false">CJ165</f>
        <v>0</v>
      </c>
      <c r="BY165" s="224" t="n">
        <f aca="false">CK165</f>
        <v>0</v>
      </c>
      <c r="BZ165" s="224" t="n">
        <f aca="false">CA165+CB165+CC165</f>
        <v>0</v>
      </c>
      <c r="CA165" s="225" t="n">
        <v>0</v>
      </c>
      <c r="CB165" s="225" t="n">
        <v>0</v>
      </c>
      <c r="CC165" s="225" t="n">
        <v>0</v>
      </c>
      <c r="CD165" s="224" t="n">
        <f aca="false">CE165+CF165+CG165</f>
        <v>0</v>
      </c>
      <c r="CE165" s="225" t="n">
        <v>0</v>
      </c>
      <c r="CF165" s="225" t="n">
        <v>0</v>
      </c>
      <c r="CG165" s="225" t="n">
        <v>0</v>
      </c>
      <c r="CH165" s="224" t="n">
        <f aca="false">CI165+CJ165+CK165</f>
        <v>0</v>
      </c>
      <c r="CI165" s="225" t="n">
        <v>0</v>
      </c>
      <c r="CJ165" s="225" t="n">
        <v>0</v>
      </c>
      <c r="CK165" s="225" t="n">
        <v>0</v>
      </c>
      <c r="CL165" s="224" t="n">
        <f aca="false">$AW165-$AX165-BA165</f>
        <v>0</v>
      </c>
      <c r="CM165" s="224" t="n">
        <f aca="false">CY165</f>
        <v>0</v>
      </c>
      <c r="CN165" s="224" t="n">
        <f aca="false">CZ165</f>
        <v>0</v>
      </c>
      <c r="CO165" s="224" t="n">
        <f aca="false">DA165</f>
        <v>0</v>
      </c>
      <c r="CP165" s="224" t="n">
        <f aca="false">DB165</f>
        <v>0</v>
      </c>
      <c r="CQ165" s="224" t="n">
        <f aca="false">CR165+CS165+CT165</f>
        <v>0</v>
      </c>
      <c r="CR165" s="225" t="n">
        <v>0</v>
      </c>
      <c r="CS165" s="225" t="n">
        <v>0</v>
      </c>
      <c r="CT165" s="225" t="n">
        <v>0</v>
      </c>
      <c r="CU165" s="224" t="n">
        <f aca="false">CV165+CW165+CX165</f>
        <v>0</v>
      </c>
      <c r="CV165" s="225" t="n">
        <v>0</v>
      </c>
      <c r="CW165" s="225" t="n">
        <v>0</v>
      </c>
      <c r="CX165" s="225" t="n">
        <v>0</v>
      </c>
      <c r="CY165" s="224" t="n">
        <f aca="false">CZ165+DA165+DB165</f>
        <v>0</v>
      </c>
      <c r="CZ165" s="225" t="n">
        <v>0</v>
      </c>
      <c r="DA165" s="225" t="n">
        <v>0</v>
      </c>
      <c r="DB165" s="225" t="n">
        <v>0</v>
      </c>
      <c r="DC165" s="224" t="n">
        <f aca="false">$AW165-$AX165-BB165</f>
        <v>0</v>
      </c>
      <c r="DD165" s="224" t="n">
        <f aca="false">DP165</f>
        <v>0</v>
      </c>
      <c r="DE165" s="224" t="n">
        <f aca="false">DQ165</f>
        <v>0</v>
      </c>
      <c r="DF165" s="224" t="n">
        <f aca="false">DR165</f>
        <v>0</v>
      </c>
      <c r="DG165" s="224" t="n">
        <f aca="false">DS165</f>
        <v>0</v>
      </c>
      <c r="DH165" s="224" t="n">
        <f aca="false">DI165+DJ165+DK165</f>
        <v>0</v>
      </c>
      <c r="DI165" s="225" t="n">
        <v>0</v>
      </c>
      <c r="DJ165" s="225" t="n">
        <v>0</v>
      </c>
      <c r="DK165" s="225" t="n">
        <v>0</v>
      </c>
      <c r="DL165" s="224" t="n">
        <f aca="false">DM165+DN165+DO165</f>
        <v>0</v>
      </c>
      <c r="DM165" s="225" t="n">
        <v>0</v>
      </c>
      <c r="DN165" s="225" t="n">
        <v>0</v>
      </c>
      <c r="DO165" s="225" t="n">
        <v>0</v>
      </c>
      <c r="DP165" s="224" t="n">
        <f aca="false">DQ165+DR165+DS165</f>
        <v>0</v>
      </c>
      <c r="DQ165" s="225" t="n">
        <v>0</v>
      </c>
      <c r="DR165" s="225" t="n">
        <v>0</v>
      </c>
      <c r="DS165" s="225" t="n">
        <v>0</v>
      </c>
      <c r="DT165" s="224" t="n">
        <f aca="false">$AW165-$AX165-BC165</f>
        <v>0</v>
      </c>
      <c r="DU165" s="224" t="n">
        <f aca="false">BC165-AY165</f>
        <v>0</v>
      </c>
      <c r="DV165" s="225"/>
      <c r="DW165" s="225"/>
      <c r="DX165" s="226"/>
      <c r="DY165" s="225"/>
      <c r="DZ165" s="226"/>
      <c r="EA165" s="227"/>
      <c r="EB165" s="213" t="n">
        <v>0</v>
      </c>
      <c r="EC165" s="190" t="str">
        <f aca="false">AN165 &amp; EB165</f>
        <v>Амортизационные отчисления0</v>
      </c>
      <c r="ED165" s="190" t="str">
        <f aca="false">AN165&amp;AO165</f>
        <v>Амортизационные отчислениянет</v>
      </c>
      <c r="EE165" s="191"/>
      <c r="EF165" s="191"/>
      <c r="EG165" s="220"/>
      <c r="EH165" s="220"/>
      <c r="EI165" s="220"/>
      <c r="EJ165" s="220"/>
      <c r="EV165" s="191"/>
    </row>
    <row r="166" customFormat="false" ht="11.25" hidden="false" customHeight="true" outlineLevel="0" collapsed="false">
      <c r="C166" s="204"/>
      <c r="D166" s="205" t="n">
        <v>35</v>
      </c>
      <c r="E166" s="206" t="s">
        <v>259</v>
      </c>
      <c r="F166" s="206" t="s">
        <v>260</v>
      </c>
      <c r="G166" s="206" t="s">
        <v>261</v>
      </c>
      <c r="H166" s="206" t="s">
        <v>321</v>
      </c>
      <c r="I166" s="206" t="s">
        <v>263</v>
      </c>
      <c r="J166" s="206" t="s">
        <v>263</v>
      </c>
      <c r="K166" s="205" t="s">
        <v>264</v>
      </c>
      <c r="L166" s="206"/>
      <c r="M166" s="206"/>
      <c r="N166" s="205" t="n">
        <v>5</v>
      </c>
      <c r="O166" s="205" t="n">
        <v>2023</v>
      </c>
      <c r="P166" s="207" t="s">
        <v>178</v>
      </c>
      <c r="Q166" s="207" t="s">
        <v>276</v>
      </c>
      <c r="R166" s="208" t="n">
        <v>0</v>
      </c>
      <c r="S166" s="209" t="n">
        <v>35.5</v>
      </c>
      <c r="T166" s="210"/>
      <c r="U166" s="211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/>
      <c r="AF166" s="212"/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  <c r="BI166" s="212"/>
      <c r="BJ166" s="212"/>
      <c r="BK166" s="212"/>
      <c r="BL166" s="212"/>
      <c r="BM166" s="212"/>
      <c r="BN166" s="212"/>
      <c r="BO166" s="212"/>
      <c r="BP166" s="212"/>
      <c r="BQ166" s="212"/>
      <c r="BR166" s="212"/>
      <c r="BS166" s="212"/>
      <c r="BT166" s="212"/>
      <c r="BU166" s="212"/>
      <c r="BV166" s="212"/>
      <c r="BW166" s="212"/>
      <c r="BX166" s="212"/>
      <c r="BY166" s="212"/>
      <c r="BZ166" s="212"/>
      <c r="CA166" s="212"/>
      <c r="CB166" s="212"/>
      <c r="CC166" s="212"/>
      <c r="CD166" s="212"/>
      <c r="CE166" s="212"/>
      <c r="CF166" s="212"/>
      <c r="CG166" s="212"/>
      <c r="CH166" s="212"/>
      <c r="CI166" s="212"/>
      <c r="CJ166" s="212"/>
      <c r="CK166" s="212"/>
      <c r="CL166" s="212"/>
      <c r="CM166" s="212"/>
      <c r="CN166" s="212"/>
      <c r="CO166" s="212"/>
      <c r="CP166" s="212"/>
      <c r="CQ166" s="212"/>
      <c r="CR166" s="212"/>
      <c r="CS166" s="212"/>
      <c r="CT166" s="212"/>
      <c r="CU166" s="212"/>
      <c r="CV166" s="212"/>
      <c r="CW166" s="212"/>
      <c r="CX166" s="212"/>
      <c r="CY166" s="212"/>
      <c r="CZ166" s="212"/>
      <c r="DA166" s="212"/>
      <c r="DB166" s="212"/>
      <c r="DC166" s="212"/>
      <c r="DD166" s="212"/>
      <c r="DE166" s="212"/>
      <c r="DF166" s="212"/>
      <c r="DG166" s="212"/>
      <c r="DH166" s="212"/>
      <c r="DI166" s="212"/>
      <c r="DJ166" s="212"/>
      <c r="DK166" s="212"/>
      <c r="DL166" s="212"/>
      <c r="DM166" s="212"/>
      <c r="DN166" s="212"/>
      <c r="DO166" s="212"/>
      <c r="DP166" s="212"/>
      <c r="DQ166" s="212"/>
      <c r="DR166" s="212"/>
      <c r="DS166" s="212"/>
      <c r="DT166" s="212"/>
      <c r="DU166" s="212"/>
      <c r="DV166" s="212"/>
      <c r="DW166" s="212"/>
      <c r="DX166" s="212"/>
      <c r="DY166" s="212"/>
      <c r="DZ166" s="212"/>
      <c r="EA166" s="212"/>
      <c r="EB166" s="213"/>
      <c r="EC166" s="191"/>
      <c r="ED166" s="191"/>
      <c r="EE166" s="191"/>
      <c r="EF166" s="191"/>
      <c r="EG166" s="191"/>
      <c r="EH166" s="191"/>
      <c r="EI166" s="191"/>
    </row>
    <row r="167" customFormat="false" ht="11.25" hidden="false" customHeight="true" outlineLevel="0" collapsed="false">
      <c r="C167" s="204"/>
      <c r="D167" s="205"/>
      <c r="E167" s="206"/>
      <c r="F167" s="206"/>
      <c r="G167" s="206"/>
      <c r="H167" s="206"/>
      <c r="I167" s="206"/>
      <c r="J167" s="206"/>
      <c r="K167" s="205"/>
      <c r="L167" s="214"/>
      <c r="M167" s="214"/>
      <c r="N167" s="205"/>
      <c r="O167" s="205"/>
      <c r="P167" s="207"/>
      <c r="Q167" s="207"/>
      <c r="R167" s="208"/>
      <c r="S167" s="209"/>
      <c r="T167" s="210"/>
      <c r="U167" s="215"/>
      <c r="V167" s="216" t="n">
        <v>1</v>
      </c>
      <c r="W167" s="183" t="s">
        <v>266</v>
      </c>
      <c r="X167" s="183" t="s">
        <v>308</v>
      </c>
      <c r="Y167" s="183" t="s">
        <v>268</v>
      </c>
      <c r="Z167" s="183" t="s">
        <v>269</v>
      </c>
      <c r="AA167" s="183" t="s">
        <v>269</v>
      </c>
      <c r="AB167" s="183" t="s">
        <v>264</v>
      </c>
      <c r="AC167" s="183" t="s">
        <v>270</v>
      </c>
      <c r="AD167" s="183" t="s">
        <v>271</v>
      </c>
      <c r="AE167" s="183" t="s">
        <v>309</v>
      </c>
      <c r="AF167" s="183" t="s">
        <v>310</v>
      </c>
      <c r="AG167" s="183" t="s">
        <v>263</v>
      </c>
      <c r="AH167" s="183" t="s">
        <v>263</v>
      </c>
      <c r="AI167" s="183" t="s">
        <v>264</v>
      </c>
      <c r="AJ167" s="183" t="s">
        <v>270</v>
      </c>
      <c r="AK167" s="183" t="s">
        <v>271</v>
      </c>
      <c r="AL167" s="217"/>
      <c r="AM167" s="218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143"/>
      <c r="BH167" s="143"/>
      <c r="BI167" s="143"/>
      <c r="BJ167" s="143"/>
      <c r="BK167" s="143"/>
      <c r="BL167" s="143"/>
      <c r="BM167" s="143"/>
      <c r="BN167" s="143"/>
      <c r="BO167" s="143"/>
      <c r="BP167" s="143"/>
      <c r="BQ167" s="143"/>
      <c r="BR167" s="143"/>
      <c r="BS167" s="143"/>
      <c r="BT167" s="143"/>
      <c r="BU167" s="143"/>
      <c r="BV167" s="143"/>
      <c r="BW167" s="143"/>
      <c r="BX167" s="143"/>
      <c r="BY167" s="143"/>
      <c r="BZ167" s="143"/>
      <c r="CA167" s="143"/>
      <c r="CB167" s="143"/>
      <c r="CC167" s="143"/>
      <c r="CD167" s="143"/>
      <c r="CE167" s="143"/>
      <c r="CF167" s="143"/>
      <c r="CG167" s="143"/>
      <c r="CH167" s="143"/>
      <c r="CI167" s="143"/>
      <c r="CJ167" s="143"/>
      <c r="CK167" s="143"/>
      <c r="CL167" s="143"/>
      <c r="CM167" s="143"/>
      <c r="CN167" s="143"/>
      <c r="CO167" s="143"/>
      <c r="CP167" s="143"/>
      <c r="CQ167" s="143"/>
      <c r="CR167" s="143"/>
      <c r="CS167" s="143"/>
      <c r="CT167" s="143"/>
      <c r="CU167" s="143"/>
      <c r="CV167" s="143"/>
      <c r="CW167" s="143"/>
      <c r="CX167" s="143"/>
      <c r="CY167" s="143"/>
      <c r="CZ167" s="143"/>
      <c r="DA167" s="143"/>
      <c r="DB167" s="143"/>
      <c r="DC167" s="143"/>
      <c r="DD167" s="143"/>
      <c r="DE167" s="143"/>
      <c r="DF167" s="143"/>
      <c r="DG167" s="143"/>
      <c r="DH167" s="143"/>
      <c r="DI167" s="143"/>
      <c r="DJ167" s="143"/>
      <c r="DK167" s="143"/>
      <c r="DL167" s="143"/>
      <c r="DM167" s="143"/>
      <c r="DN167" s="143"/>
      <c r="DO167" s="143"/>
      <c r="DP167" s="143"/>
      <c r="DQ167" s="143"/>
      <c r="DR167" s="143"/>
      <c r="DS167" s="143"/>
      <c r="DT167" s="143"/>
      <c r="DU167" s="143"/>
      <c r="DV167" s="143"/>
      <c r="DW167" s="143"/>
      <c r="DX167" s="143"/>
      <c r="DY167" s="143"/>
      <c r="DZ167" s="143"/>
      <c r="EA167" s="143"/>
      <c r="EB167" s="213"/>
      <c r="EC167" s="220"/>
      <c r="ED167" s="220"/>
      <c r="EE167" s="220"/>
      <c r="EF167" s="191"/>
      <c r="EG167" s="220"/>
      <c r="EH167" s="220"/>
      <c r="EI167" s="220"/>
      <c r="EJ167" s="220"/>
      <c r="EK167" s="220"/>
    </row>
    <row r="168" customFormat="false" ht="15" hidden="false" customHeight="true" outlineLevel="0" collapsed="false">
      <c r="C168" s="204"/>
      <c r="D168" s="205"/>
      <c r="E168" s="206"/>
      <c r="F168" s="206"/>
      <c r="G168" s="206"/>
      <c r="H168" s="206"/>
      <c r="I168" s="206"/>
      <c r="J168" s="206"/>
      <c r="K168" s="205"/>
      <c r="L168" s="214"/>
      <c r="M168" s="214"/>
      <c r="N168" s="205"/>
      <c r="O168" s="205"/>
      <c r="P168" s="207"/>
      <c r="Q168" s="207"/>
      <c r="R168" s="208"/>
      <c r="S168" s="209"/>
      <c r="T168" s="210"/>
      <c r="U168" s="215"/>
      <c r="V168" s="216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221"/>
      <c r="AM168" s="183" t="s">
        <v>274</v>
      </c>
      <c r="AN168" s="222" t="s">
        <v>223</v>
      </c>
      <c r="AO168" s="223" t="s">
        <v>56</v>
      </c>
      <c r="AP168" s="223"/>
      <c r="AQ168" s="223"/>
      <c r="AR168" s="223"/>
      <c r="AS168" s="223"/>
      <c r="AT168" s="223"/>
      <c r="AU168" s="223"/>
      <c r="AV168" s="223"/>
      <c r="AW168" s="224" t="n">
        <v>160.72</v>
      </c>
      <c r="AX168" s="224" t="n">
        <v>0</v>
      </c>
      <c r="AY168" s="224" t="n">
        <v>0</v>
      </c>
      <c r="AZ168" s="224" t="n">
        <f aca="false">BE168</f>
        <v>0</v>
      </c>
      <c r="BA168" s="224" t="n">
        <f aca="false">BV168</f>
        <v>0</v>
      </c>
      <c r="BB168" s="224" t="n">
        <f aca="false">CM168</f>
        <v>0</v>
      </c>
      <c r="BC168" s="224" t="n">
        <f aca="false">DD168</f>
        <v>57.04</v>
      </c>
      <c r="BD168" s="224" t="n">
        <f aca="false">AW168-AX168-BC168</f>
        <v>103.68</v>
      </c>
      <c r="BE168" s="224" t="n">
        <f aca="false">BQ168</f>
        <v>0</v>
      </c>
      <c r="BF168" s="224" t="n">
        <f aca="false">BR168</f>
        <v>0</v>
      </c>
      <c r="BG168" s="224" t="n">
        <f aca="false">BS168</f>
        <v>0</v>
      </c>
      <c r="BH168" s="224" t="n">
        <f aca="false">BT168</f>
        <v>0</v>
      </c>
      <c r="BI168" s="224" t="n">
        <f aca="false">BJ168+BK168+BL168</f>
        <v>0</v>
      </c>
      <c r="BJ168" s="225" t="n">
        <v>0</v>
      </c>
      <c r="BK168" s="225" t="n">
        <v>0</v>
      </c>
      <c r="BL168" s="225" t="n">
        <v>0</v>
      </c>
      <c r="BM168" s="224" t="n">
        <f aca="false">BN168+BO168+BP168</f>
        <v>0</v>
      </c>
      <c r="BN168" s="225" t="n">
        <v>0</v>
      </c>
      <c r="BO168" s="225" t="n">
        <v>0</v>
      </c>
      <c r="BP168" s="225" t="n">
        <v>0</v>
      </c>
      <c r="BQ168" s="224" t="n">
        <f aca="false">BR168+BS168+BT168</f>
        <v>0</v>
      </c>
      <c r="BR168" s="225" t="n">
        <v>0</v>
      </c>
      <c r="BS168" s="225" t="n">
        <v>0</v>
      </c>
      <c r="BT168" s="225" t="n">
        <v>0</v>
      </c>
      <c r="BU168" s="224" t="n">
        <f aca="false">$AW168-$AX168-AZ168</f>
        <v>160.72</v>
      </c>
      <c r="BV168" s="224" t="n">
        <f aca="false">CH168</f>
        <v>0</v>
      </c>
      <c r="BW168" s="224" t="n">
        <f aca="false">CI168</f>
        <v>0</v>
      </c>
      <c r="BX168" s="224" t="n">
        <f aca="false">CJ168</f>
        <v>0</v>
      </c>
      <c r="BY168" s="224" t="n">
        <f aca="false">CK168</f>
        <v>0</v>
      </c>
      <c r="BZ168" s="224" t="n">
        <f aca="false">CA168+CB168+CC168</f>
        <v>0</v>
      </c>
      <c r="CA168" s="225" t="n">
        <v>0</v>
      </c>
      <c r="CB168" s="225" t="n">
        <v>0</v>
      </c>
      <c r="CC168" s="225" t="n">
        <v>0</v>
      </c>
      <c r="CD168" s="224" t="n">
        <f aca="false">CE168+CF168+CG168</f>
        <v>0</v>
      </c>
      <c r="CE168" s="225" t="n">
        <v>0</v>
      </c>
      <c r="CF168" s="225" t="n">
        <v>0</v>
      </c>
      <c r="CG168" s="225" t="n">
        <v>0</v>
      </c>
      <c r="CH168" s="224" t="n">
        <f aca="false">CI168+CJ168+CK168</f>
        <v>0</v>
      </c>
      <c r="CI168" s="225" t="n">
        <v>0</v>
      </c>
      <c r="CJ168" s="225" t="n">
        <v>0</v>
      </c>
      <c r="CK168" s="225" t="n">
        <v>0</v>
      </c>
      <c r="CL168" s="224" t="n">
        <f aca="false">$AW168-$AX168-BA168</f>
        <v>160.72</v>
      </c>
      <c r="CM168" s="224" t="n">
        <f aca="false">CY168</f>
        <v>0</v>
      </c>
      <c r="CN168" s="224" t="n">
        <f aca="false">CZ168</f>
        <v>0</v>
      </c>
      <c r="CO168" s="224" t="n">
        <f aca="false">DA168</f>
        <v>0</v>
      </c>
      <c r="CP168" s="224" t="n">
        <f aca="false">DB168</f>
        <v>0</v>
      </c>
      <c r="CQ168" s="224" t="n">
        <f aca="false">CR168+CS168+CT168</f>
        <v>0</v>
      </c>
      <c r="CR168" s="225" t="n">
        <v>0</v>
      </c>
      <c r="CS168" s="225" t="n">
        <v>0</v>
      </c>
      <c r="CT168" s="225" t="n">
        <v>0</v>
      </c>
      <c r="CU168" s="224" t="n">
        <f aca="false">CV168+CW168+CX168</f>
        <v>0</v>
      </c>
      <c r="CV168" s="225" t="n">
        <v>0</v>
      </c>
      <c r="CW168" s="225" t="n">
        <v>0</v>
      </c>
      <c r="CX168" s="225" t="n">
        <v>0</v>
      </c>
      <c r="CY168" s="224" t="n">
        <f aca="false">CZ168+DA168+DB168</f>
        <v>0</v>
      </c>
      <c r="CZ168" s="225" t="n">
        <v>0</v>
      </c>
      <c r="DA168" s="225" t="n">
        <v>0</v>
      </c>
      <c r="DB168" s="225" t="n">
        <v>0</v>
      </c>
      <c r="DC168" s="224" t="n">
        <f aca="false">$AW168-$AX168-BB168</f>
        <v>160.72</v>
      </c>
      <c r="DD168" s="224" t="n">
        <f aca="false">DP168</f>
        <v>57.04</v>
      </c>
      <c r="DE168" s="224" t="n">
        <f aca="false">DQ168</f>
        <v>0</v>
      </c>
      <c r="DF168" s="224" t="n">
        <f aca="false">DR168</f>
        <v>0</v>
      </c>
      <c r="DG168" s="224" t="n">
        <f aca="false">DS168</f>
        <v>57.04</v>
      </c>
      <c r="DH168" s="224" t="n">
        <f aca="false">DI168+DJ168+DK168</f>
        <v>0</v>
      </c>
      <c r="DI168" s="225" t="n">
        <v>0</v>
      </c>
      <c r="DJ168" s="225" t="n">
        <v>0</v>
      </c>
      <c r="DK168" s="225" t="n">
        <v>0</v>
      </c>
      <c r="DL168" s="224" t="n">
        <f aca="false">DM168+DN168+DO168</f>
        <v>0</v>
      </c>
      <c r="DM168" s="225" t="n">
        <v>0</v>
      </c>
      <c r="DN168" s="225" t="n">
        <v>0</v>
      </c>
      <c r="DO168" s="225" t="n">
        <v>0</v>
      </c>
      <c r="DP168" s="224" t="n">
        <f aca="false">DQ168+DR168+DS168</f>
        <v>57.04</v>
      </c>
      <c r="DQ168" s="225" t="n">
        <v>0</v>
      </c>
      <c r="DR168" s="225" t="n">
        <v>0</v>
      </c>
      <c r="DS168" s="225" t="n">
        <v>57.04</v>
      </c>
      <c r="DT168" s="224" t="n">
        <f aca="false">$AW168-$AX168-BC168</f>
        <v>103.68</v>
      </c>
      <c r="DU168" s="224" t="n">
        <f aca="false">BC168-AY168</f>
        <v>57.04</v>
      </c>
      <c r="DV168" s="225"/>
      <c r="DW168" s="225"/>
      <c r="DX168" s="226" t="s">
        <v>286</v>
      </c>
      <c r="DY168" s="225" t="n">
        <f aca="false">DU168</f>
        <v>57.04</v>
      </c>
      <c r="DZ168" s="226" t="s">
        <v>286</v>
      </c>
      <c r="EA168" s="228" t="s">
        <v>279</v>
      </c>
      <c r="EB168" s="213" t="n">
        <v>0</v>
      </c>
      <c r="EC168" s="190" t="str">
        <f aca="false">AN168 &amp; EB168</f>
        <v>Амортизационные отчисления0</v>
      </c>
      <c r="ED168" s="190" t="str">
        <f aca="false">AN168&amp;AO168</f>
        <v>Амортизационные отчислениянет</v>
      </c>
      <c r="EE168" s="191"/>
      <c r="EF168" s="191"/>
      <c r="EG168" s="220"/>
      <c r="EH168" s="220"/>
      <c r="EI168" s="220"/>
      <c r="EJ168" s="220"/>
      <c r="EV168" s="191"/>
    </row>
    <row r="169" customFormat="false" ht="11.25" hidden="false" customHeight="true" outlineLevel="0" collapsed="false">
      <c r="C169" s="204"/>
      <c r="D169" s="205" t="n">
        <v>36</v>
      </c>
      <c r="E169" s="206" t="s">
        <v>259</v>
      </c>
      <c r="F169" s="206" t="s">
        <v>260</v>
      </c>
      <c r="G169" s="206" t="s">
        <v>261</v>
      </c>
      <c r="H169" s="206" t="s">
        <v>322</v>
      </c>
      <c r="I169" s="206" t="s">
        <v>263</v>
      </c>
      <c r="J169" s="206" t="s">
        <v>263</v>
      </c>
      <c r="K169" s="205" t="s">
        <v>264</v>
      </c>
      <c r="L169" s="206"/>
      <c r="M169" s="206"/>
      <c r="N169" s="205" t="n">
        <v>5</v>
      </c>
      <c r="O169" s="205" t="n">
        <v>2019</v>
      </c>
      <c r="P169" s="207" t="s">
        <v>178</v>
      </c>
      <c r="Q169" s="207" t="s">
        <v>265</v>
      </c>
      <c r="R169" s="208" t="n">
        <v>100</v>
      </c>
      <c r="S169" s="209" t="n">
        <v>100</v>
      </c>
      <c r="T169" s="210"/>
      <c r="U169" s="211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  <c r="BI169" s="212"/>
      <c r="BJ169" s="212"/>
      <c r="BK169" s="212"/>
      <c r="BL169" s="212"/>
      <c r="BM169" s="212"/>
      <c r="BN169" s="212"/>
      <c r="BO169" s="212"/>
      <c r="BP169" s="212"/>
      <c r="BQ169" s="212"/>
      <c r="BR169" s="212"/>
      <c r="BS169" s="212"/>
      <c r="BT169" s="212"/>
      <c r="BU169" s="212"/>
      <c r="BV169" s="212"/>
      <c r="BW169" s="212"/>
      <c r="BX169" s="212"/>
      <c r="BY169" s="212"/>
      <c r="BZ169" s="212"/>
      <c r="CA169" s="212"/>
      <c r="CB169" s="212"/>
      <c r="CC169" s="212"/>
      <c r="CD169" s="212"/>
      <c r="CE169" s="212"/>
      <c r="CF169" s="212"/>
      <c r="CG169" s="212"/>
      <c r="CH169" s="212"/>
      <c r="CI169" s="212"/>
      <c r="CJ169" s="212"/>
      <c r="CK169" s="212"/>
      <c r="CL169" s="212"/>
      <c r="CM169" s="212"/>
      <c r="CN169" s="212"/>
      <c r="CO169" s="212"/>
      <c r="CP169" s="212"/>
      <c r="CQ169" s="212"/>
      <c r="CR169" s="212"/>
      <c r="CS169" s="212"/>
      <c r="CT169" s="212"/>
      <c r="CU169" s="212"/>
      <c r="CV169" s="212"/>
      <c r="CW169" s="212"/>
      <c r="CX169" s="212"/>
      <c r="CY169" s="212"/>
      <c r="CZ169" s="212"/>
      <c r="DA169" s="212"/>
      <c r="DB169" s="212"/>
      <c r="DC169" s="212"/>
      <c r="DD169" s="212"/>
      <c r="DE169" s="212"/>
      <c r="DF169" s="212"/>
      <c r="DG169" s="212"/>
      <c r="DH169" s="212"/>
      <c r="DI169" s="212"/>
      <c r="DJ169" s="212"/>
      <c r="DK169" s="212"/>
      <c r="DL169" s="212"/>
      <c r="DM169" s="212"/>
      <c r="DN169" s="212"/>
      <c r="DO169" s="212"/>
      <c r="DP169" s="212"/>
      <c r="DQ169" s="212"/>
      <c r="DR169" s="212"/>
      <c r="DS169" s="212"/>
      <c r="DT169" s="212"/>
      <c r="DU169" s="212"/>
      <c r="DV169" s="212"/>
      <c r="DW169" s="212"/>
      <c r="DX169" s="212"/>
      <c r="DY169" s="212"/>
      <c r="DZ169" s="212"/>
      <c r="EA169" s="212"/>
      <c r="EB169" s="213"/>
      <c r="EC169" s="191"/>
      <c r="ED169" s="191"/>
      <c r="EE169" s="191"/>
      <c r="EF169" s="191"/>
      <c r="EG169" s="191"/>
      <c r="EH169" s="191"/>
      <c r="EI169" s="191"/>
    </row>
    <row r="170" customFormat="false" ht="11.25" hidden="false" customHeight="true" outlineLevel="0" collapsed="false">
      <c r="C170" s="204"/>
      <c r="D170" s="205"/>
      <c r="E170" s="206"/>
      <c r="F170" s="206"/>
      <c r="G170" s="206"/>
      <c r="H170" s="206"/>
      <c r="I170" s="206"/>
      <c r="J170" s="206"/>
      <c r="K170" s="205"/>
      <c r="L170" s="214"/>
      <c r="M170" s="214"/>
      <c r="N170" s="205"/>
      <c r="O170" s="205"/>
      <c r="P170" s="207"/>
      <c r="Q170" s="207"/>
      <c r="R170" s="208"/>
      <c r="S170" s="209"/>
      <c r="T170" s="210"/>
      <c r="U170" s="215"/>
      <c r="V170" s="216" t="n">
        <v>1</v>
      </c>
      <c r="W170" s="183" t="s">
        <v>266</v>
      </c>
      <c r="X170" s="183" t="s">
        <v>308</v>
      </c>
      <c r="Y170" s="183" t="s">
        <v>268</v>
      </c>
      <c r="Z170" s="183" t="s">
        <v>269</v>
      </c>
      <c r="AA170" s="183" t="s">
        <v>269</v>
      </c>
      <c r="AB170" s="183" t="s">
        <v>264</v>
      </c>
      <c r="AC170" s="183" t="s">
        <v>270</v>
      </c>
      <c r="AD170" s="183" t="s">
        <v>271</v>
      </c>
      <c r="AE170" s="183" t="s">
        <v>309</v>
      </c>
      <c r="AF170" s="183" t="s">
        <v>310</v>
      </c>
      <c r="AG170" s="183" t="s">
        <v>263</v>
      </c>
      <c r="AH170" s="183" t="s">
        <v>263</v>
      </c>
      <c r="AI170" s="183" t="s">
        <v>264</v>
      </c>
      <c r="AJ170" s="183" t="s">
        <v>270</v>
      </c>
      <c r="AK170" s="183" t="s">
        <v>271</v>
      </c>
      <c r="AL170" s="217"/>
      <c r="AM170" s="218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3"/>
      <c r="BI170" s="143"/>
      <c r="BJ170" s="143"/>
      <c r="BK170" s="143"/>
      <c r="BL170" s="143"/>
      <c r="BM170" s="143"/>
      <c r="BN170" s="143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43"/>
      <c r="CD170" s="143"/>
      <c r="CE170" s="143"/>
      <c r="CF170" s="143"/>
      <c r="CG170" s="143"/>
      <c r="CH170" s="143"/>
      <c r="CI170" s="143"/>
      <c r="CJ170" s="143"/>
      <c r="CK170" s="143"/>
      <c r="CL170" s="143"/>
      <c r="CM170" s="143"/>
      <c r="CN170" s="143"/>
      <c r="CO170" s="143"/>
      <c r="CP170" s="143"/>
      <c r="CQ170" s="143"/>
      <c r="CR170" s="143"/>
      <c r="CS170" s="143"/>
      <c r="CT170" s="143"/>
      <c r="CU170" s="143"/>
      <c r="CV170" s="143"/>
      <c r="CW170" s="143"/>
      <c r="CX170" s="143"/>
      <c r="CY170" s="143"/>
      <c r="CZ170" s="143"/>
      <c r="DA170" s="143"/>
      <c r="DB170" s="143"/>
      <c r="DC170" s="143"/>
      <c r="DD170" s="143"/>
      <c r="DE170" s="143"/>
      <c r="DF170" s="143"/>
      <c r="DG170" s="143"/>
      <c r="DH170" s="143"/>
      <c r="DI170" s="143"/>
      <c r="DJ170" s="143"/>
      <c r="DK170" s="143"/>
      <c r="DL170" s="143"/>
      <c r="DM170" s="143"/>
      <c r="DN170" s="143"/>
      <c r="DO170" s="143"/>
      <c r="DP170" s="143"/>
      <c r="DQ170" s="143"/>
      <c r="DR170" s="143"/>
      <c r="DS170" s="143"/>
      <c r="DT170" s="143"/>
      <c r="DU170" s="143"/>
      <c r="DV170" s="143"/>
      <c r="DW170" s="143"/>
      <c r="DX170" s="143"/>
      <c r="DY170" s="143"/>
      <c r="DZ170" s="143"/>
      <c r="EA170" s="143"/>
      <c r="EB170" s="213"/>
      <c r="EC170" s="220"/>
      <c r="ED170" s="220"/>
      <c r="EE170" s="220"/>
      <c r="EF170" s="191"/>
      <c r="EG170" s="220"/>
      <c r="EH170" s="220"/>
      <c r="EI170" s="220"/>
      <c r="EJ170" s="220"/>
      <c r="EK170" s="220"/>
    </row>
    <row r="171" customFormat="false" ht="15" hidden="false" customHeight="true" outlineLevel="0" collapsed="false">
      <c r="C171" s="204"/>
      <c r="D171" s="205"/>
      <c r="E171" s="206"/>
      <c r="F171" s="206"/>
      <c r="G171" s="206"/>
      <c r="H171" s="206"/>
      <c r="I171" s="206"/>
      <c r="J171" s="206"/>
      <c r="K171" s="205"/>
      <c r="L171" s="214"/>
      <c r="M171" s="214"/>
      <c r="N171" s="205"/>
      <c r="O171" s="205"/>
      <c r="P171" s="207"/>
      <c r="Q171" s="207"/>
      <c r="R171" s="208"/>
      <c r="S171" s="209"/>
      <c r="T171" s="210"/>
      <c r="U171" s="215"/>
      <c r="V171" s="216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221"/>
      <c r="AM171" s="183" t="s">
        <v>274</v>
      </c>
      <c r="AN171" s="222" t="s">
        <v>223</v>
      </c>
      <c r="AO171" s="223" t="s">
        <v>56</v>
      </c>
      <c r="AP171" s="223"/>
      <c r="AQ171" s="223"/>
      <c r="AR171" s="223"/>
      <c r="AS171" s="223"/>
      <c r="AT171" s="223"/>
      <c r="AU171" s="223"/>
      <c r="AV171" s="223"/>
      <c r="AW171" s="224" t="n">
        <v>71.1</v>
      </c>
      <c r="AX171" s="224" t="n">
        <v>71.1</v>
      </c>
      <c r="AY171" s="224" t="n">
        <v>0</v>
      </c>
      <c r="AZ171" s="224" t="n">
        <f aca="false">BE171</f>
        <v>0</v>
      </c>
      <c r="BA171" s="224" t="n">
        <f aca="false">BV171</f>
        <v>0</v>
      </c>
      <c r="BB171" s="224" t="n">
        <f aca="false">CM171</f>
        <v>0</v>
      </c>
      <c r="BC171" s="224" t="n">
        <f aca="false">DD171</f>
        <v>0</v>
      </c>
      <c r="BD171" s="224" t="n">
        <f aca="false">AW171-AX171-BC171</f>
        <v>0</v>
      </c>
      <c r="BE171" s="224" t="n">
        <f aca="false">BQ171</f>
        <v>0</v>
      </c>
      <c r="BF171" s="224" t="n">
        <f aca="false">BR171</f>
        <v>0</v>
      </c>
      <c r="BG171" s="224" t="n">
        <f aca="false">BS171</f>
        <v>0</v>
      </c>
      <c r="BH171" s="224" t="n">
        <f aca="false">BT171</f>
        <v>0</v>
      </c>
      <c r="BI171" s="224" t="n">
        <f aca="false">BJ171+BK171+BL171</f>
        <v>0</v>
      </c>
      <c r="BJ171" s="225" t="n">
        <v>0</v>
      </c>
      <c r="BK171" s="225" t="n">
        <v>0</v>
      </c>
      <c r="BL171" s="225" t="n">
        <v>0</v>
      </c>
      <c r="BM171" s="224" t="n">
        <f aca="false">BN171+BO171+BP171</f>
        <v>0</v>
      </c>
      <c r="BN171" s="225" t="n">
        <v>0</v>
      </c>
      <c r="BO171" s="225" t="n">
        <v>0</v>
      </c>
      <c r="BP171" s="225" t="n">
        <v>0</v>
      </c>
      <c r="BQ171" s="224" t="n">
        <f aca="false">BR171+BS171+BT171</f>
        <v>0</v>
      </c>
      <c r="BR171" s="225" t="n">
        <v>0</v>
      </c>
      <c r="BS171" s="225" t="n">
        <v>0</v>
      </c>
      <c r="BT171" s="225" t="n">
        <v>0</v>
      </c>
      <c r="BU171" s="224" t="n">
        <f aca="false">$AW171-$AX171-AZ171</f>
        <v>0</v>
      </c>
      <c r="BV171" s="224" t="n">
        <f aca="false">CH171</f>
        <v>0</v>
      </c>
      <c r="BW171" s="224" t="n">
        <f aca="false">CI171</f>
        <v>0</v>
      </c>
      <c r="BX171" s="224" t="n">
        <f aca="false">CJ171</f>
        <v>0</v>
      </c>
      <c r="BY171" s="224" t="n">
        <f aca="false">CK171</f>
        <v>0</v>
      </c>
      <c r="BZ171" s="224" t="n">
        <f aca="false">CA171+CB171+CC171</f>
        <v>0</v>
      </c>
      <c r="CA171" s="225" t="n">
        <v>0</v>
      </c>
      <c r="CB171" s="225" t="n">
        <v>0</v>
      </c>
      <c r="CC171" s="225" t="n">
        <v>0</v>
      </c>
      <c r="CD171" s="224" t="n">
        <f aca="false">CE171+CF171+CG171</f>
        <v>0</v>
      </c>
      <c r="CE171" s="225" t="n">
        <v>0</v>
      </c>
      <c r="CF171" s="225" t="n">
        <v>0</v>
      </c>
      <c r="CG171" s="225" t="n">
        <v>0</v>
      </c>
      <c r="CH171" s="224" t="n">
        <f aca="false">CI171+CJ171+CK171</f>
        <v>0</v>
      </c>
      <c r="CI171" s="225" t="n">
        <v>0</v>
      </c>
      <c r="CJ171" s="225" t="n">
        <v>0</v>
      </c>
      <c r="CK171" s="225" t="n">
        <v>0</v>
      </c>
      <c r="CL171" s="224" t="n">
        <f aca="false">$AW171-$AX171-BA171</f>
        <v>0</v>
      </c>
      <c r="CM171" s="224" t="n">
        <f aca="false">CY171</f>
        <v>0</v>
      </c>
      <c r="CN171" s="224" t="n">
        <f aca="false">CZ171</f>
        <v>0</v>
      </c>
      <c r="CO171" s="224" t="n">
        <f aca="false">DA171</f>
        <v>0</v>
      </c>
      <c r="CP171" s="224" t="n">
        <f aca="false">DB171</f>
        <v>0</v>
      </c>
      <c r="CQ171" s="224" t="n">
        <f aca="false">CR171+CS171+CT171</f>
        <v>0</v>
      </c>
      <c r="CR171" s="225" t="n">
        <v>0</v>
      </c>
      <c r="CS171" s="225" t="n">
        <v>0</v>
      </c>
      <c r="CT171" s="225" t="n">
        <v>0</v>
      </c>
      <c r="CU171" s="224" t="n">
        <f aca="false">CV171+CW171+CX171</f>
        <v>0</v>
      </c>
      <c r="CV171" s="225" t="n">
        <v>0</v>
      </c>
      <c r="CW171" s="225" t="n">
        <v>0</v>
      </c>
      <c r="CX171" s="225" t="n">
        <v>0</v>
      </c>
      <c r="CY171" s="224" t="n">
        <f aca="false">CZ171+DA171+DB171</f>
        <v>0</v>
      </c>
      <c r="CZ171" s="225" t="n">
        <v>0</v>
      </c>
      <c r="DA171" s="225" t="n">
        <v>0</v>
      </c>
      <c r="DB171" s="225" t="n">
        <v>0</v>
      </c>
      <c r="DC171" s="224" t="n">
        <f aca="false">$AW171-$AX171-BB171</f>
        <v>0</v>
      </c>
      <c r="DD171" s="224" t="n">
        <f aca="false">DP171</f>
        <v>0</v>
      </c>
      <c r="DE171" s="224" t="n">
        <f aca="false">DQ171</f>
        <v>0</v>
      </c>
      <c r="DF171" s="224" t="n">
        <f aca="false">DR171</f>
        <v>0</v>
      </c>
      <c r="DG171" s="224" t="n">
        <f aca="false">DS171</f>
        <v>0</v>
      </c>
      <c r="DH171" s="224" t="n">
        <f aca="false">DI171+DJ171+DK171</f>
        <v>0</v>
      </c>
      <c r="DI171" s="225" t="n">
        <v>0</v>
      </c>
      <c r="DJ171" s="225" t="n">
        <v>0</v>
      </c>
      <c r="DK171" s="225" t="n">
        <v>0</v>
      </c>
      <c r="DL171" s="224" t="n">
        <f aca="false">DM171+DN171+DO171</f>
        <v>0</v>
      </c>
      <c r="DM171" s="225" t="n">
        <v>0</v>
      </c>
      <c r="DN171" s="225" t="n">
        <v>0</v>
      </c>
      <c r="DO171" s="225" t="n">
        <v>0</v>
      </c>
      <c r="DP171" s="224" t="n">
        <f aca="false">DQ171+DR171+DS171</f>
        <v>0</v>
      </c>
      <c r="DQ171" s="225" t="n">
        <v>0</v>
      </c>
      <c r="DR171" s="225" t="n">
        <v>0</v>
      </c>
      <c r="DS171" s="225" t="n">
        <v>0</v>
      </c>
      <c r="DT171" s="224" t="n">
        <f aca="false">$AW171-$AX171-BC171</f>
        <v>0</v>
      </c>
      <c r="DU171" s="224" t="n">
        <f aca="false">BC171-AY171</f>
        <v>0</v>
      </c>
      <c r="DV171" s="225"/>
      <c r="DW171" s="225"/>
      <c r="DX171" s="226"/>
      <c r="DY171" s="225"/>
      <c r="DZ171" s="226"/>
      <c r="EA171" s="227"/>
      <c r="EB171" s="213" t="n">
        <v>0</v>
      </c>
      <c r="EC171" s="190" t="str">
        <f aca="false">AN171 &amp; EB171</f>
        <v>Амортизационные отчисления0</v>
      </c>
      <c r="ED171" s="190" t="str">
        <f aca="false">AN171&amp;AO171</f>
        <v>Амортизационные отчислениянет</v>
      </c>
      <c r="EE171" s="191"/>
      <c r="EF171" s="191"/>
      <c r="EG171" s="220"/>
      <c r="EH171" s="220"/>
      <c r="EI171" s="220"/>
      <c r="EJ171" s="220"/>
      <c r="EV171" s="191"/>
    </row>
    <row r="172" customFormat="false" ht="11.25" hidden="false" customHeight="true" outlineLevel="0" collapsed="false">
      <c r="C172" s="204"/>
      <c r="D172" s="205" t="n">
        <v>37</v>
      </c>
      <c r="E172" s="206" t="s">
        <v>259</v>
      </c>
      <c r="F172" s="206" t="s">
        <v>260</v>
      </c>
      <c r="G172" s="206" t="s">
        <v>261</v>
      </c>
      <c r="H172" s="206" t="s">
        <v>323</v>
      </c>
      <c r="I172" s="206" t="s">
        <v>263</v>
      </c>
      <c r="J172" s="206" t="s">
        <v>263</v>
      </c>
      <c r="K172" s="205" t="s">
        <v>264</v>
      </c>
      <c r="L172" s="206"/>
      <c r="M172" s="206"/>
      <c r="N172" s="205" t="n">
        <v>5</v>
      </c>
      <c r="O172" s="205" t="n">
        <v>2019</v>
      </c>
      <c r="P172" s="207" t="s">
        <v>174</v>
      </c>
      <c r="Q172" s="207" t="s">
        <v>265</v>
      </c>
      <c r="R172" s="208" t="n">
        <v>100</v>
      </c>
      <c r="S172" s="209" t="n">
        <v>100</v>
      </c>
      <c r="T172" s="210"/>
      <c r="U172" s="211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  <c r="BI172" s="212"/>
      <c r="BJ172" s="212"/>
      <c r="BK172" s="212"/>
      <c r="BL172" s="212"/>
      <c r="BM172" s="212"/>
      <c r="BN172" s="212"/>
      <c r="BO172" s="212"/>
      <c r="BP172" s="212"/>
      <c r="BQ172" s="212"/>
      <c r="BR172" s="212"/>
      <c r="BS172" s="212"/>
      <c r="BT172" s="212"/>
      <c r="BU172" s="212"/>
      <c r="BV172" s="212"/>
      <c r="BW172" s="212"/>
      <c r="BX172" s="212"/>
      <c r="BY172" s="212"/>
      <c r="BZ172" s="212"/>
      <c r="CA172" s="212"/>
      <c r="CB172" s="212"/>
      <c r="CC172" s="212"/>
      <c r="CD172" s="212"/>
      <c r="CE172" s="212"/>
      <c r="CF172" s="212"/>
      <c r="CG172" s="212"/>
      <c r="CH172" s="212"/>
      <c r="CI172" s="212"/>
      <c r="CJ172" s="212"/>
      <c r="CK172" s="212"/>
      <c r="CL172" s="212"/>
      <c r="CM172" s="212"/>
      <c r="CN172" s="212"/>
      <c r="CO172" s="212"/>
      <c r="CP172" s="212"/>
      <c r="CQ172" s="212"/>
      <c r="CR172" s="212"/>
      <c r="CS172" s="212"/>
      <c r="CT172" s="212"/>
      <c r="CU172" s="212"/>
      <c r="CV172" s="212"/>
      <c r="CW172" s="212"/>
      <c r="CX172" s="212"/>
      <c r="CY172" s="212"/>
      <c r="CZ172" s="212"/>
      <c r="DA172" s="212"/>
      <c r="DB172" s="212"/>
      <c r="DC172" s="212"/>
      <c r="DD172" s="212"/>
      <c r="DE172" s="212"/>
      <c r="DF172" s="212"/>
      <c r="DG172" s="212"/>
      <c r="DH172" s="212"/>
      <c r="DI172" s="212"/>
      <c r="DJ172" s="212"/>
      <c r="DK172" s="212"/>
      <c r="DL172" s="212"/>
      <c r="DM172" s="212"/>
      <c r="DN172" s="212"/>
      <c r="DO172" s="212"/>
      <c r="DP172" s="212"/>
      <c r="DQ172" s="212"/>
      <c r="DR172" s="212"/>
      <c r="DS172" s="212"/>
      <c r="DT172" s="212"/>
      <c r="DU172" s="212"/>
      <c r="DV172" s="212"/>
      <c r="DW172" s="212"/>
      <c r="DX172" s="212"/>
      <c r="DY172" s="212"/>
      <c r="DZ172" s="212"/>
      <c r="EA172" s="212"/>
      <c r="EB172" s="213"/>
      <c r="EC172" s="191"/>
      <c r="ED172" s="191"/>
      <c r="EE172" s="191"/>
      <c r="EF172" s="191"/>
      <c r="EG172" s="191"/>
      <c r="EH172" s="191"/>
      <c r="EI172" s="191"/>
    </row>
    <row r="173" customFormat="false" ht="11.25" hidden="false" customHeight="true" outlineLevel="0" collapsed="false">
      <c r="C173" s="204"/>
      <c r="D173" s="205"/>
      <c r="E173" s="206"/>
      <c r="F173" s="206"/>
      <c r="G173" s="206"/>
      <c r="H173" s="206"/>
      <c r="I173" s="206"/>
      <c r="J173" s="206"/>
      <c r="K173" s="205"/>
      <c r="L173" s="214"/>
      <c r="M173" s="214"/>
      <c r="N173" s="205"/>
      <c r="O173" s="205"/>
      <c r="P173" s="207"/>
      <c r="Q173" s="207"/>
      <c r="R173" s="208"/>
      <c r="S173" s="209"/>
      <c r="T173" s="210"/>
      <c r="U173" s="215"/>
      <c r="V173" s="216" t="n">
        <v>1</v>
      </c>
      <c r="W173" s="183" t="s">
        <v>266</v>
      </c>
      <c r="X173" s="183" t="s">
        <v>308</v>
      </c>
      <c r="Y173" s="183" t="s">
        <v>268</v>
      </c>
      <c r="Z173" s="183" t="s">
        <v>269</v>
      </c>
      <c r="AA173" s="183" t="s">
        <v>269</v>
      </c>
      <c r="AB173" s="183" t="s">
        <v>264</v>
      </c>
      <c r="AC173" s="183" t="s">
        <v>270</v>
      </c>
      <c r="AD173" s="183" t="s">
        <v>271</v>
      </c>
      <c r="AE173" s="183" t="s">
        <v>309</v>
      </c>
      <c r="AF173" s="183" t="s">
        <v>310</v>
      </c>
      <c r="AG173" s="183" t="s">
        <v>263</v>
      </c>
      <c r="AH173" s="183" t="s">
        <v>263</v>
      </c>
      <c r="AI173" s="183" t="s">
        <v>264</v>
      </c>
      <c r="AJ173" s="183" t="s">
        <v>270</v>
      </c>
      <c r="AK173" s="183" t="s">
        <v>271</v>
      </c>
      <c r="AL173" s="217"/>
      <c r="AM173" s="218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143"/>
      <c r="BJ173" s="143"/>
      <c r="BK173" s="143"/>
      <c r="BL173" s="143"/>
      <c r="BM173" s="143"/>
      <c r="BN173" s="143"/>
      <c r="BO173" s="143"/>
      <c r="BP173" s="143"/>
      <c r="BQ173" s="143"/>
      <c r="BR173" s="143"/>
      <c r="BS173" s="143"/>
      <c r="BT173" s="143"/>
      <c r="BU173" s="143"/>
      <c r="BV173" s="143"/>
      <c r="BW173" s="143"/>
      <c r="BX173" s="143"/>
      <c r="BY173" s="143"/>
      <c r="BZ173" s="143"/>
      <c r="CA173" s="143"/>
      <c r="CB173" s="143"/>
      <c r="CC173" s="143"/>
      <c r="CD173" s="143"/>
      <c r="CE173" s="143"/>
      <c r="CF173" s="143"/>
      <c r="CG173" s="143"/>
      <c r="CH173" s="143"/>
      <c r="CI173" s="143"/>
      <c r="CJ173" s="143"/>
      <c r="CK173" s="143"/>
      <c r="CL173" s="143"/>
      <c r="CM173" s="143"/>
      <c r="CN173" s="143"/>
      <c r="CO173" s="143"/>
      <c r="CP173" s="143"/>
      <c r="CQ173" s="143"/>
      <c r="CR173" s="143"/>
      <c r="CS173" s="143"/>
      <c r="CT173" s="143"/>
      <c r="CU173" s="143"/>
      <c r="CV173" s="143"/>
      <c r="CW173" s="143"/>
      <c r="CX173" s="143"/>
      <c r="CY173" s="143"/>
      <c r="CZ173" s="143"/>
      <c r="DA173" s="143"/>
      <c r="DB173" s="143"/>
      <c r="DC173" s="143"/>
      <c r="DD173" s="143"/>
      <c r="DE173" s="143"/>
      <c r="DF173" s="143"/>
      <c r="DG173" s="143"/>
      <c r="DH173" s="143"/>
      <c r="DI173" s="143"/>
      <c r="DJ173" s="143"/>
      <c r="DK173" s="143"/>
      <c r="DL173" s="143"/>
      <c r="DM173" s="143"/>
      <c r="DN173" s="143"/>
      <c r="DO173" s="143"/>
      <c r="DP173" s="143"/>
      <c r="DQ173" s="143"/>
      <c r="DR173" s="143"/>
      <c r="DS173" s="143"/>
      <c r="DT173" s="143"/>
      <c r="DU173" s="143"/>
      <c r="DV173" s="143"/>
      <c r="DW173" s="143"/>
      <c r="DX173" s="143"/>
      <c r="DY173" s="143"/>
      <c r="DZ173" s="143"/>
      <c r="EA173" s="143"/>
      <c r="EB173" s="213"/>
      <c r="EC173" s="220"/>
      <c r="ED173" s="220"/>
      <c r="EE173" s="220"/>
      <c r="EF173" s="191"/>
      <c r="EG173" s="220"/>
      <c r="EH173" s="220"/>
      <c r="EI173" s="220"/>
      <c r="EJ173" s="220"/>
      <c r="EK173" s="220"/>
    </row>
    <row r="174" customFormat="false" ht="15" hidden="false" customHeight="true" outlineLevel="0" collapsed="false">
      <c r="C174" s="204"/>
      <c r="D174" s="205"/>
      <c r="E174" s="206"/>
      <c r="F174" s="206"/>
      <c r="G174" s="206"/>
      <c r="H174" s="206"/>
      <c r="I174" s="206"/>
      <c r="J174" s="206"/>
      <c r="K174" s="205"/>
      <c r="L174" s="214"/>
      <c r="M174" s="214"/>
      <c r="N174" s="205"/>
      <c r="O174" s="205"/>
      <c r="P174" s="207"/>
      <c r="Q174" s="207"/>
      <c r="R174" s="208"/>
      <c r="S174" s="209"/>
      <c r="T174" s="210"/>
      <c r="U174" s="215"/>
      <c r="V174" s="216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221"/>
      <c r="AM174" s="183" t="s">
        <v>274</v>
      </c>
      <c r="AN174" s="222" t="s">
        <v>223</v>
      </c>
      <c r="AO174" s="223" t="s">
        <v>56</v>
      </c>
      <c r="AP174" s="223"/>
      <c r="AQ174" s="223"/>
      <c r="AR174" s="223"/>
      <c r="AS174" s="223"/>
      <c r="AT174" s="223"/>
      <c r="AU174" s="223"/>
      <c r="AV174" s="223"/>
      <c r="AW174" s="224" t="n">
        <v>204.61</v>
      </c>
      <c r="AX174" s="224" t="n">
        <v>204.61</v>
      </c>
      <c r="AY174" s="224" t="n">
        <v>0</v>
      </c>
      <c r="AZ174" s="224" t="n">
        <f aca="false">BE174</f>
        <v>0</v>
      </c>
      <c r="BA174" s="224" t="n">
        <f aca="false">BV174</f>
        <v>0</v>
      </c>
      <c r="BB174" s="224" t="n">
        <f aca="false">CM174</f>
        <v>0</v>
      </c>
      <c r="BC174" s="224" t="n">
        <f aca="false">DD174</f>
        <v>0</v>
      </c>
      <c r="BD174" s="224" t="n">
        <f aca="false">AW174-AX174-BC174</f>
        <v>0</v>
      </c>
      <c r="BE174" s="224" t="n">
        <f aca="false">BQ174</f>
        <v>0</v>
      </c>
      <c r="BF174" s="224" t="n">
        <f aca="false">BR174</f>
        <v>0</v>
      </c>
      <c r="BG174" s="224" t="n">
        <f aca="false">BS174</f>
        <v>0</v>
      </c>
      <c r="BH174" s="224" t="n">
        <f aca="false">BT174</f>
        <v>0</v>
      </c>
      <c r="BI174" s="224" t="n">
        <f aca="false">BJ174+BK174+BL174</f>
        <v>0</v>
      </c>
      <c r="BJ174" s="225" t="n">
        <v>0</v>
      </c>
      <c r="BK174" s="225" t="n">
        <v>0</v>
      </c>
      <c r="BL174" s="225" t="n">
        <v>0</v>
      </c>
      <c r="BM174" s="224" t="n">
        <f aca="false">BN174+BO174+BP174</f>
        <v>0</v>
      </c>
      <c r="BN174" s="225" t="n">
        <v>0</v>
      </c>
      <c r="BO174" s="225" t="n">
        <v>0</v>
      </c>
      <c r="BP174" s="225" t="n">
        <v>0</v>
      </c>
      <c r="BQ174" s="224" t="n">
        <f aca="false">BR174+BS174+BT174</f>
        <v>0</v>
      </c>
      <c r="BR174" s="225" t="n">
        <v>0</v>
      </c>
      <c r="BS174" s="225" t="n">
        <v>0</v>
      </c>
      <c r="BT174" s="225" t="n">
        <v>0</v>
      </c>
      <c r="BU174" s="224" t="n">
        <f aca="false">$AW174-$AX174-AZ174</f>
        <v>0</v>
      </c>
      <c r="BV174" s="224" t="n">
        <f aca="false">CH174</f>
        <v>0</v>
      </c>
      <c r="BW174" s="224" t="n">
        <f aca="false">CI174</f>
        <v>0</v>
      </c>
      <c r="BX174" s="224" t="n">
        <f aca="false">CJ174</f>
        <v>0</v>
      </c>
      <c r="BY174" s="224" t="n">
        <f aca="false">CK174</f>
        <v>0</v>
      </c>
      <c r="BZ174" s="224" t="n">
        <f aca="false">CA174+CB174+CC174</f>
        <v>0</v>
      </c>
      <c r="CA174" s="225" t="n">
        <v>0</v>
      </c>
      <c r="CB174" s="225" t="n">
        <v>0</v>
      </c>
      <c r="CC174" s="225" t="n">
        <v>0</v>
      </c>
      <c r="CD174" s="224" t="n">
        <f aca="false">CE174+CF174+CG174</f>
        <v>0</v>
      </c>
      <c r="CE174" s="225" t="n">
        <v>0</v>
      </c>
      <c r="CF174" s="225" t="n">
        <v>0</v>
      </c>
      <c r="CG174" s="225" t="n">
        <v>0</v>
      </c>
      <c r="CH174" s="224" t="n">
        <f aca="false">CI174+CJ174+CK174</f>
        <v>0</v>
      </c>
      <c r="CI174" s="225" t="n">
        <v>0</v>
      </c>
      <c r="CJ174" s="225" t="n">
        <v>0</v>
      </c>
      <c r="CK174" s="225" t="n">
        <v>0</v>
      </c>
      <c r="CL174" s="224" t="n">
        <f aca="false">$AW174-$AX174-BA174</f>
        <v>0</v>
      </c>
      <c r="CM174" s="224" t="n">
        <f aca="false">CY174</f>
        <v>0</v>
      </c>
      <c r="CN174" s="224" t="n">
        <f aca="false">CZ174</f>
        <v>0</v>
      </c>
      <c r="CO174" s="224" t="n">
        <f aca="false">DA174</f>
        <v>0</v>
      </c>
      <c r="CP174" s="224" t="n">
        <f aca="false">DB174</f>
        <v>0</v>
      </c>
      <c r="CQ174" s="224" t="n">
        <f aca="false">CR174+CS174+CT174</f>
        <v>0</v>
      </c>
      <c r="CR174" s="225" t="n">
        <v>0</v>
      </c>
      <c r="CS174" s="225" t="n">
        <v>0</v>
      </c>
      <c r="CT174" s="225" t="n">
        <v>0</v>
      </c>
      <c r="CU174" s="224" t="n">
        <f aca="false">CV174+CW174+CX174</f>
        <v>0</v>
      </c>
      <c r="CV174" s="225" t="n">
        <v>0</v>
      </c>
      <c r="CW174" s="225" t="n">
        <v>0</v>
      </c>
      <c r="CX174" s="225" t="n">
        <v>0</v>
      </c>
      <c r="CY174" s="224" t="n">
        <f aca="false">CZ174+DA174+DB174</f>
        <v>0</v>
      </c>
      <c r="CZ174" s="225" t="n">
        <v>0</v>
      </c>
      <c r="DA174" s="225" t="n">
        <v>0</v>
      </c>
      <c r="DB174" s="225" t="n">
        <v>0</v>
      </c>
      <c r="DC174" s="224" t="n">
        <f aca="false">$AW174-$AX174-BB174</f>
        <v>0</v>
      </c>
      <c r="DD174" s="224" t="n">
        <f aca="false">DP174</f>
        <v>0</v>
      </c>
      <c r="DE174" s="224" t="n">
        <f aca="false">DQ174</f>
        <v>0</v>
      </c>
      <c r="DF174" s="224" t="n">
        <f aca="false">DR174</f>
        <v>0</v>
      </c>
      <c r="DG174" s="224" t="n">
        <f aca="false">DS174</f>
        <v>0</v>
      </c>
      <c r="DH174" s="224" t="n">
        <f aca="false">DI174+DJ174+DK174</f>
        <v>0</v>
      </c>
      <c r="DI174" s="225" t="n">
        <v>0</v>
      </c>
      <c r="DJ174" s="225" t="n">
        <v>0</v>
      </c>
      <c r="DK174" s="225" t="n">
        <v>0</v>
      </c>
      <c r="DL174" s="224" t="n">
        <f aca="false">DM174+DN174+DO174</f>
        <v>0</v>
      </c>
      <c r="DM174" s="225" t="n">
        <v>0</v>
      </c>
      <c r="DN174" s="225" t="n">
        <v>0</v>
      </c>
      <c r="DO174" s="225" t="n">
        <v>0</v>
      </c>
      <c r="DP174" s="224" t="n">
        <f aca="false">DQ174+DR174+DS174</f>
        <v>0</v>
      </c>
      <c r="DQ174" s="225" t="n">
        <v>0</v>
      </c>
      <c r="DR174" s="225" t="n">
        <v>0</v>
      </c>
      <c r="DS174" s="225" t="n">
        <v>0</v>
      </c>
      <c r="DT174" s="224" t="n">
        <f aca="false">$AW174-$AX174-BC174</f>
        <v>0</v>
      </c>
      <c r="DU174" s="224" t="n">
        <f aca="false">BC174-AY174</f>
        <v>0</v>
      </c>
      <c r="DV174" s="225"/>
      <c r="DW174" s="225"/>
      <c r="DX174" s="226"/>
      <c r="DY174" s="225"/>
      <c r="DZ174" s="226"/>
      <c r="EA174" s="227"/>
      <c r="EB174" s="213" t="n">
        <v>0</v>
      </c>
      <c r="EC174" s="190" t="str">
        <f aca="false">AN174 &amp; EB174</f>
        <v>Амортизационные отчисления0</v>
      </c>
      <c r="ED174" s="190" t="str">
        <f aca="false">AN174&amp;AO174</f>
        <v>Амортизационные отчислениянет</v>
      </c>
      <c r="EE174" s="191"/>
      <c r="EF174" s="191"/>
      <c r="EG174" s="220"/>
      <c r="EH174" s="220"/>
      <c r="EI174" s="220"/>
      <c r="EJ174" s="220"/>
      <c r="EV174" s="191"/>
    </row>
    <row r="175" customFormat="false" ht="11.25" hidden="false" customHeight="true" outlineLevel="0" collapsed="false">
      <c r="C175" s="204"/>
      <c r="D175" s="205" t="n">
        <v>38</v>
      </c>
      <c r="E175" s="206" t="s">
        <v>259</v>
      </c>
      <c r="F175" s="206" t="s">
        <v>260</v>
      </c>
      <c r="G175" s="206" t="s">
        <v>261</v>
      </c>
      <c r="H175" s="206" t="s">
        <v>324</v>
      </c>
      <c r="I175" s="206" t="s">
        <v>263</v>
      </c>
      <c r="J175" s="206" t="s">
        <v>263</v>
      </c>
      <c r="K175" s="205" t="s">
        <v>264</v>
      </c>
      <c r="L175" s="206"/>
      <c r="M175" s="206"/>
      <c r="N175" s="205" t="n">
        <v>5</v>
      </c>
      <c r="O175" s="205" t="n">
        <v>2020</v>
      </c>
      <c r="P175" s="207" t="s">
        <v>178</v>
      </c>
      <c r="Q175" s="207" t="s">
        <v>282</v>
      </c>
      <c r="R175" s="208" t="n">
        <v>100</v>
      </c>
      <c r="S175" s="209" t="n">
        <v>100</v>
      </c>
      <c r="T175" s="210"/>
      <c r="U175" s="211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  <c r="BI175" s="212"/>
      <c r="BJ175" s="212"/>
      <c r="BK175" s="212"/>
      <c r="BL175" s="212"/>
      <c r="BM175" s="212"/>
      <c r="BN175" s="212"/>
      <c r="BO175" s="212"/>
      <c r="BP175" s="212"/>
      <c r="BQ175" s="212"/>
      <c r="BR175" s="212"/>
      <c r="BS175" s="212"/>
      <c r="BT175" s="212"/>
      <c r="BU175" s="212"/>
      <c r="BV175" s="212"/>
      <c r="BW175" s="212"/>
      <c r="BX175" s="212"/>
      <c r="BY175" s="212"/>
      <c r="BZ175" s="212"/>
      <c r="CA175" s="212"/>
      <c r="CB175" s="212"/>
      <c r="CC175" s="212"/>
      <c r="CD175" s="212"/>
      <c r="CE175" s="212"/>
      <c r="CF175" s="212"/>
      <c r="CG175" s="212"/>
      <c r="CH175" s="212"/>
      <c r="CI175" s="212"/>
      <c r="CJ175" s="212"/>
      <c r="CK175" s="212"/>
      <c r="CL175" s="212"/>
      <c r="CM175" s="212"/>
      <c r="CN175" s="212"/>
      <c r="CO175" s="212"/>
      <c r="CP175" s="212"/>
      <c r="CQ175" s="212"/>
      <c r="CR175" s="212"/>
      <c r="CS175" s="212"/>
      <c r="CT175" s="212"/>
      <c r="CU175" s="212"/>
      <c r="CV175" s="212"/>
      <c r="CW175" s="212"/>
      <c r="CX175" s="212"/>
      <c r="CY175" s="212"/>
      <c r="CZ175" s="212"/>
      <c r="DA175" s="212"/>
      <c r="DB175" s="212"/>
      <c r="DC175" s="212"/>
      <c r="DD175" s="212"/>
      <c r="DE175" s="212"/>
      <c r="DF175" s="212"/>
      <c r="DG175" s="212"/>
      <c r="DH175" s="212"/>
      <c r="DI175" s="212"/>
      <c r="DJ175" s="212"/>
      <c r="DK175" s="212"/>
      <c r="DL175" s="212"/>
      <c r="DM175" s="212"/>
      <c r="DN175" s="212"/>
      <c r="DO175" s="212"/>
      <c r="DP175" s="212"/>
      <c r="DQ175" s="212"/>
      <c r="DR175" s="212"/>
      <c r="DS175" s="212"/>
      <c r="DT175" s="212"/>
      <c r="DU175" s="212"/>
      <c r="DV175" s="212"/>
      <c r="DW175" s="212"/>
      <c r="DX175" s="212"/>
      <c r="DY175" s="212"/>
      <c r="DZ175" s="212"/>
      <c r="EA175" s="212"/>
      <c r="EB175" s="213"/>
      <c r="EC175" s="191"/>
      <c r="ED175" s="191"/>
      <c r="EE175" s="191"/>
      <c r="EF175" s="191"/>
      <c r="EG175" s="191"/>
      <c r="EH175" s="191"/>
      <c r="EI175" s="191"/>
    </row>
    <row r="176" customFormat="false" ht="11.25" hidden="false" customHeight="true" outlineLevel="0" collapsed="false">
      <c r="C176" s="204"/>
      <c r="D176" s="205"/>
      <c r="E176" s="206"/>
      <c r="F176" s="206"/>
      <c r="G176" s="206"/>
      <c r="H176" s="206"/>
      <c r="I176" s="206"/>
      <c r="J176" s="206"/>
      <c r="K176" s="205"/>
      <c r="L176" s="214"/>
      <c r="M176" s="214"/>
      <c r="N176" s="205"/>
      <c r="O176" s="205"/>
      <c r="P176" s="207"/>
      <c r="Q176" s="207"/>
      <c r="R176" s="208"/>
      <c r="S176" s="209"/>
      <c r="T176" s="210"/>
      <c r="U176" s="215"/>
      <c r="V176" s="216" t="n">
        <v>1</v>
      </c>
      <c r="W176" s="183" t="s">
        <v>266</v>
      </c>
      <c r="X176" s="183" t="s">
        <v>308</v>
      </c>
      <c r="Y176" s="183" t="s">
        <v>268</v>
      </c>
      <c r="Z176" s="183" t="s">
        <v>269</v>
      </c>
      <c r="AA176" s="183" t="s">
        <v>269</v>
      </c>
      <c r="AB176" s="183" t="s">
        <v>264</v>
      </c>
      <c r="AC176" s="183" t="s">
        <v>270</v>
      </c>
      <c r="AD176" s="183" t="s">
        <v>271</v>
      </c>
      <c r="AE176" s="183" t="s">
        <v>309</v>
      </c>
      <c r="AF176" s="183" t="s">
        <v>310</v>
      </c>
      <c r="AG176" s="183" t="s">
        <v>263</v>
      </c>
      <c r="AH176" s="183" t="s">
        <v>263</v>
      </c>
      <c r="AI176" s="183" t="s">
        <v>264</v>
      </c>
      <c r="AJ176" s="183" t="s">
        <v>270</v>
      </c>
      <c r="AK176" s="183" t="s">
        <v>271</v>
      </c>
      <c r="AL176" s="217"/>
      <c r="AM176" s="218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43"/>
      <c r="CE176" s="143"/>
      <c r="CF176" s="143"/>
      <c r="CG176" s="143"/>
      <c r="CH176" s="143"/>
      <c r="CI176" s="143"/>
      <c r="CJ176" s="143"/>
      <c r="CK176" s="143"/>
      <c r="CL176" s="143"/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  <c r="DF176" s="143"/>
      <c r="DG176" s="143"/>
      <c r="DH176" s="143"/>
      <c r="DI176" s="143"/>
      <c r="DJ176" s="143"/>
      <c r="DK176" s="143"/>
      <c r="DL176" s="143"/>
      <c r="DM176" s="143"/>
      <c r="DN176" s="143"/>
      <c r="DO176" s="143"/>
      <c r="DP176" s="143"/>
      <c r="DQ176" s="143"/>
      <c r="DR176" s="143"/>
      <c r="DS176" s="143"/>
      <c r="DT176" s="143"/>
      <c r="DU176" s="143"/>
      <c r="DV176" s="143"/>
      <c r="DW176" s="143"/>
      <c r="DX176" s="143"/>
      <c r="DY176" s="143"/>
      <c r="DZ176" s="143"/>
      <c r="EA176" s="143"/>
      <c r="EB176" s="213"/>
      <c r="EC176" s="220"/>
      <c r="ED176" s="220"/>
      <c r="EE176" s="220"/>
      <c r="EF176" s="191"/>
      <c r="EG176" s="220"/>
      <c r="EH176" s="220"/>
      <c r="EI176" s="220"/>
      <c r="EJ176" s="220"/>
      <c r="EK176" s="220"/>
    </row>
    <row r="177" customFormat="false" ht="15" hidden="false" customHeight="true" outlineLevel="0" collapsed="false">
      <c r="C177" s="204"/>
      <c r="D177" s="205"/>
      <c r="E177" s="206"/>
      <c r="F177" s="206"/>
      <c r="G177" s="206"/>
      <c r="H177" s="206"/>
      <c r="I177" s="206"/>
      <c r="J177" s="206"/>
      <c r="K177" s="205"/>
      <c r="L177" s="214"/>
      <c r="M177" s="214"/>
      <c r="N177" s="205"/>
      <c r="O177" s="205"/>
      <c r="P177" s="207"/>
      <c r="Q177" s="207"/>
      <c r="R177" s="208"/>
      <c r="S177" s="209"/>
      <c r="T177" s="210"/>
      <c r="U177" s="215"/>
      <c r="V177" s="216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221"/>
      <c r="AM177" s="183" t="s">
        <v>274</v>
      </c>
      <c r="AN177" s="222" t="s">
        <v>223</v>
      </c>
      <c r="AO177" s="223" t="s">
        <v>56</v>
      </c>
      <c r="AP177" s="223"/>
      <c r="AQ177" s="223"/>
      <c r="AR177" s="223"/>
      <c r="AS177" s="223"/>
      <c r="AT177" s="223"/>
      <c r="AU177" s="223"/>
      <c r="AV177" s="223"/>
      <c r="AW177" s="224" t="n">
        <v>233.71</v>
      </c>
      <c r="AX177" s="224" t="n">
        <v>233.71</v>
      </c>
      <c r="AY177" s="224" t="n">
        <v>0</v>
      </c>
      <c r="AZ177" s="224" t="n">
        <f aca="false">BE177</f>
        <v>0</v>
      </c>
      <c r="BA177" s="224" t="n">
        <f aca="false">BV177</f>
        <v>0</v>
      </c>
      <c r="BB177" s="224" t="n">
        <f aca="false">CM177</f>
        <v>0</v>
      </c>
      <c r="BC177" s="224" t="n">
        <f aca="false">DD177</f>
        <v>0</v>
      </c>
      <c r="BD177" s="224" t="n">
        <f aca="false">AW177-AX177-BC177</f>
        <v>0</v>
      </c>
      <c r="BE177" s="224" t="n">
        <f aca="false">BQ177</f>
        <v>0</v>
      </c>
      <c r="BF177" s="224" t="n">
        <f aca="false">BR177</f>
        <v>0</v>
      </c>
      <c r="BG177" s="224" t="n">
        <f aca="false">BS177</f>
        <v>0</v>
      </c>
      <c r="BH177" s="224" t="n">
        <f aca="false">BT177</f>
        <v>0</v>
      </c>
      <c r="BI177" s="224" t="n">
        <f aca="false">BJ177+BK177+BL177</f>
        <v>0</v>
      </c>
      <c r="BJ177" s="225" t="n">
        <v>0</v>
      </c>
      <c r="BK177" s="225" t="n">
        <v>0</v>
      </c>
      <c r="BL177" s="225" t="n">
        <v>0</v>
      </c>
      <c r="BM177" s="224" t="n">
        <f aca="false">BN177+BO177+BP177</f>
        <v>0</v>
      </c>
      <c r="BN177" s="225" t="n">
        <v>0</v>
      </c>
      <c r="BO177" s="225" t="n">
        <v>0</v>
      </c>
      <c r="BP177" s="225" t="n">
        <v>0</v>
      </c>
      <c r="BQ177" s="224" t="n">
        <f aca="false">BR177+BS177+BT177</f>
        <v>0</v>
      </c>
      <c r="BR177" s="225" t="n">
        <v>0</v>
      </c>
      <c r="BS177" s="225" t="n">
        <v>0</v>
      </c>
      <c r="BT177" s="225" t="n">
        <v>0</v>
      </c>
      <c r="BU177" s="224" t="n">
        <f aca="false">$AW177-$AX177-AZ177</f>
        <v>0</v>
      </c>
      <c r="BV177" s="224" t="n">
        <f aca="false">CH177</f>
        <v>0</v>
      </c>
      <c r="BW177" s="224" t="n">
        <f aca="false">CI177</f>
        <v>0</v>
      </c>
      <c r="BX177" s="224" t="n">
        <f aca="false">CJ177</f>
        <v>0</v>
      </c>
      <c r="BY177" s="224" t="n">
        <f aca="false">CK177</f>
        <v>0</v>
      </c>
      <c r="BZ177" s="224" t="n">
        <f aca="false">CA177+CB177+CC177</f>
        <v>0</v>
      </c>
      <c r="CA177" s="225" t="n">
        <v>0</v>
      </c>
      <c r="CB177" s="225" t="n">
        <v>0</v>
      </c>
      <c r="CC177" s="225" t="n">
        <v>0</v>
      </c>
      <c r="CD177" s="224" t="n">
        <f aca="false">CE177+CF177+CG177</f>
        <v>0</v>
      </c>
      <c r="CE177" s="225" t="n">
        <v>0</v>
      </c>
      <c r="CF177" s="225" t="n">
        <v>0</v>
      </c>
      <c r="CG177" s="225" t="n">
        <v>0</v>
      </c>
      <c r="CH177" s="224" t="n">
        <f aca="false">CI177+CJ177+CK177</f>
        <v>0</v>
      </c>
      <c r="CI177" s="225" t="n">
        <v>0</v>
      </c>
      <c r="CJ177" s="225" t="n">
        <v>0</v>
      </c>
      <c r="CK177" s="225" t="n">
        <v>0</v>
      </c>
      <c r="CL177" s="224" t="n">
        <f aca="false">$AW177-$AX177-BA177</f>
        <v>0</v>
      </c>
      <c r="CM177" s="224" t="n">
        <f aca="false">CY177</f>
        <v>0</v>
      </c>
      <c r="CN177" s="224" t="n">
        <f aca="false">CZ177</f>
        <v>0</v>
      </c>
      <c r="CO177" s="224" t="n">
        <f aca="false">DA177</f>
        <v>0</v>
      </c>
      <c r="CP177" s="224" t="n">
        <f aca="false">DB177</f>
        <v>0</v>
      </c>
      <c r="CQ177" s="224" t="n">
        <f aca="false">CR177+CS177+CT177</f>
        <v>0</v>
      </c>
      <c r="CR177" s="225" t="n">
        <v>0</v>
      </c>
      <c r="CS177" s="225" t="n">
        <v>0</v>
      </c>
      <c r="CT177" s="225" t="n">
        <v>0</v>
      </c>
      <c r="CU177" s="224" t="n">
        <f aca="false">CV177+CW177+CX177</f>
        <v>0</v>
      </c>
      <c r="CV177" s="225" t="n">
        <v>0</v>
      </c>
      <c r="CW177" s="225" t="n">
        <v>0</v>
      </c>
      <c r="CX177" s="225" t="n">
        <v>0</v>
      </c>
      <c r="CY177" s="224" t="n">
        <f aca="false">CZ177+DA177+DB177</f>
        <v>0</v>
      </c>
      <c r="CZ177" s="225" t="n">
        <v>0</v>
      </c>
      <c r="DA177" s="225" t="n">
        <v>0</v>
      </c>
      <c r="DB177" s="225" t="n">
        <v>0</v>
      </c>
      <c r="DC177" s="224" t="n">
        <f aca="false">$AW177-$AX177-BB177</f>
        <v>0</v>
      </c>
      <c r="DD177" s="224" t="n">
        <f aca="false">DP177</f>
        <v>0</v>
      </c>
      <c r="DE177" s="224" t="n">
        <f aca="false">DQ177</f>
        <v>0</v>
      </c>
      <c r="DF177" s="224" t="n">
        <f aca="false">DR177</f>
        <v>0</v>
      </c>
      <c r="DG177" s="224" t="n">
        <f aca="false">DS177</f>
        <v>0</v>
      </c>
      <c r="DH177" s="224" t="n">
        <f aca="false">DI177+DJ177+DK177</f>
        <v>0</v>
      </c>
      <c r="DI177" s="225" t="n">
        <v>0</v>
      </c>
      <c r="DJ177" s="225" t="n">
        <v>0</v>
      </c>
      <c r="DK177" s="225" t="n">
        <v>0</v>
      </c>
      <c r="DL177" s="224" t="n">
        <f aca="false">DM177+DN177+DO177</f>
        <v>0</v>
      </c>
      <c r="DM177" s="225" t="n">
        <v>0</v>
      </c>
      <c r="DN177" s="225" t="n">
        <v>0</v>
      </c>
      <c r="DO177" s="225" t="n">
        <v>0</v>
      </c>
      <c r="DP177" s="224" t="n">
        <f aca="false">DQ177+DR177+DS177</f>
        <v>0</v>
      </c>
      <c r="DQ177" s="225" t="n">
        <v>0</v>
      </c>
      <c r="DR177" s="225" t="n">
        <v>0</v>
      </c>
      <c r="DS177" s="225" t="n">
        <v>0</v>
      </c>
      <c r="DT177" s="224" t="n">
        <f aca="false">$AW177-$AX177-BC177</f>
        <v>0</v>
      </c>
      <c r="DU177" s="224" t="n">
        <f aca="false">BC177-AY177</f>
        <v>0</v>
      </c>
      <c r="DV177" s="225"/>
      <c r="DW177" s="225"/>
      <c r="DX177" s="226"/>
      <c r="DY177" s="225"/>
      <c r="DZ177" s="226"/>
      <c r="EA177" s="227"/>
      <c r="EB177" s="213" t="n">
        <v>0</v>
      </c>
      <c r="EC177" s="190" t="str">
        <f aca="false">AN177 &amp; EB177</f>
        <v>Амортизационные отчисления0</v>
      </c>
      <c r="ED177" s="190" t="str">
        <f aca="false">AN177&amp;AO177</f>
        <v>Амортизационные отчислениянет</v>
      </c>
      <c r="EE177" s="191"/>
      <c r="EF177" s="191"/>
      <c r="EG177" s="220"/>
      <c r="EH177" s="220"/>
      <c r="EI177" s="220"/>
      <c r="EJ177" s="220"/>
      <c r="EV177" s="191"/>
    </row>
    <row r="178" customFormat="false" ht="11.25" hidden="false" customHeight="true" outlineLevel="0" collapsed="false">
      <c r="C178" s="204"/>
      <c r="D178" s="205" t="n">
        <v>39</v>
      </c>
      <c r="E178" s="206" t="s">
        <v>259</v>
      </c>
      <c r="F178" s="206" t="s">
        <v>260</v>
      </c>
      <c r="G178" s="206" t="s">
        <v>261</v>
      </c>
      <c r="H178" s="206" t="s">
        <v>325</v>
      </c>
      <c r="I178" s="206" t="s">
        <v>263</v>
      </c>
      <c r="J178" s="206" t="s">
        <v>263</v>
      </c>
      <c r="K178" s="205" t="s">
        <v>264</v>
      </c>
      <c r="L178" s="206"/>
      <c r="M178" s="206"/>
      <c r="N178" s="205" t="n">
        <v>5</v>
      </c>
      <c r="O178" s="205" t="n">
        <v>2020</v>
      </c>
      <c r="P178" s="207" t="s">
        <v>178</v>
      </c>
      <c r="Q178" s="207" t="s">
        <v>282</v>
      </c>
      <c r="R178" s="208" t="n">
        <v>100</v>
      </c>
      <c r="S178" s="209" t="n">
        <v>100</v>
      </c>
      <c r="T178" s="210"/>
      <c r="U178" s="211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/>
      <c r="AF178" s="212"/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  <c r="BI178" s="212"/>
      <c r="BJ178" s="212"/>
      <c r="BK178" s="212"/>
      <c r="BL178" s="212"/>
      <c r="BM178" s="212"/>
      <c r="BN178" s="212"/>
      <c r="BO178" s="212"/>
      <c r="BP178" s="212"/>
      <c r="BQ178" s="212"/>
      <c r="BR178" s="212"/>
      <c r="BS178" s="212"/>
      <c r="BT178" s="212"/>
      <c r="BU178" s="212"/>
      <c r="BV178" s="212"/>
      <c r="BW178" s="212"/>
      <c r="BX178" s="212"/>
      <c r="BY178" s="212"/>
      <c r="BZ178" s="212"/>
      <c r="CA178" s="212"/>
      <c r="CB178" s="212"/>
      <c r="CC178" s="212"/>
      <c r="CD178" s="212"/>
      <c r="CE178" s="212"/>
      <c r="CF178" s="212"/>
      <c r="CG178" s="212"/>
      <c r="CH178" s="212"/>
      <c r="CI178" s="212"/>
      <c r="CJ178" s="212"/>
      <c r="CK178" s="212"/>
      <c r="CL178" s="212"/>
      <c r="CM178" s="212"/>
      <c r="CN178" s="212"/>
      <c r="CO178" s="212"/>
      <c r="CP178" s="212"/>
      <c r="CQ178" s="212"/>
      <c r="CR178" s="212"/>
      <c r="CS178" s="212"/>
      <c r="CT178" s="212"/>
      <c r="CU178" s="212"/>
      <c r="CV178" s="212"/>
      <c r="CW178" s="212"/>
      <c r="CX178" s="212"/>
      <c r="CY178" s="212"/>
      <c r="CZ178" s="212"/>
      <c r="DA178" s="212"/>
      <c r="DB178" s="212"/>
      <c r="DC178" s="212"/>
      <c r="DD178" s="212"/>
      <c r="DE178" s="212"/>
      <c r="DF178" s="212"/>
      <c r="DG178" s="212"/>
      <c r="DH178" s="212"/>
      <c r="DI178" s="212"/>
      <c r="DJ178" s="212"/>
      <c r="DK178" s="212"/>
      <c r="DL178" s="212"/>
      <c r="DM178" s="212"/>
      <c r="DN178" s="212"/>
      <c r="DO178" s="212"/>
      <c r="DP178" s="212"/>
      <c r="DQ178" s="212"/>
      <c r="DR178" s="212"/>
      <c r="DS178" s="212"/>
      <c r="DT178" s="212"/>
      <c r="DU178" s="212"/>
      <c r="DV178" s="212"/>
      <c r="DW178" s="212"/>
      <c r="DX178" s="212"/>
      <c r="DY178" s="212"/>
      <c r="DZ178" s="212"/>
      <c r="EA178" s="212"/>
      <c r="EB178" s="213"/>
      <c r="EC178" s="191"/>
      <c r="ED178" s="191"/>
      <c r="EE178" s="191"/>
      <c r="EF178" s="191"/>
      <c r="EG178" s="191"/>
      <c r="EH178" s="191"/>
      <c r="EI178" s="191"/>
    </row>
    <row r="179" customFormat="false" ht="11.25" hidden="false" customHeight="true" outlineLevel="0" collapsed="false">
      <c r="C179" s="204"/>
      <c r="D179" s="205"/>
      <c r="E179" s="206"/>
      <c r="F179" s="206"/>
      <c r="G179" s="206"/>
      <c r="H179" s="206"/>
      <c r="I179" s="206"/>
      <c r="J179" s="206"/>
      <c r="K179" s="205"/>
      <c r="L179" s="214"/>
      <c r="M179" s="214"/>
      <c r="N179" s="205"/>
      <c r="O179" s="205"/>
      <c r="P179" s="207"/>
      <c r="Q179" s="207"/>
      <c r="R179" s="208"/>
      <c r="S179" s="209"/>
      <c r="T179" s="210"/>
      <c r="U179" s="215"/>
      <c r="V179" s="216" t="n">
        <v>1</v>
      </c>
      <c r="W179" s="183" t="s">
        <v>266</v>
      </c>
      <c r="X179" s="183" t="s">
        <v>308</v>
      </c>
      <c r="Y179" s="183" t="s">
        <v>268</v>
      </c>
      <c r="Z179" s="183" t="s">
        <v>269</v>
      </c>
      <c r="AA179" s="183" t="s">
        <v>269</v>
      </c>
      <c r="AB179" s="183" t="s">
        <v>264</v>
      </c>
      <c r="AC179" s="183" t="s">
        <v>270</v>
      </c>
      <c r="AD179" s="183" t="s">
        <v>271</v>
      </c>
      <c r="AE179" s="183" t="s">
        <v>309</v>
      </c>
      <c r="AF179" s="183" t="s">
        <v>310</v>
      </c>
      <c r="AG179" s="183" t="s">
        <v>263</v>
      </c>
      <c r="AH179" s="183" t="s">
        <v>263</v>
      </c>
      <c r="AI179" s="183" t="s">
        <v>264</v>
      </c>
      <c r="AJ179" s="183" t="s">
        <v>270</v>
      </c>
      <c r="AK179" s="183" t="s">
        <v>271</v>
      </c>
      <c r="AL179" s="217"/>
      <c r="AM179" s="218"/>
      <c r="AN179" s="219"/>
      <c r="AO179" s="219"/>
      <c r="AP179" s="219"/>
      <c r="AQ179" s="219"/>
      <c r="AR179" s="219"/>
      <c r="AS179" s="219"/>
      <c r="AT179" s="219"/>
      <c r="AU179" s="219"/>
      <c r="AV179" s="219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3"/>
      <c r="BI179" s="143"/>
      <c r="BJ179" s="143"/>
      <c r="BK179" s="143"/>
      <c r="BL179" s="143"/>
      <c r="BM179" s="143"/>
      <c r="BN179" s="143"/>
      <c r="BO179" s="143"/>
      <c r="BP179" s="143"/>
      <c r="BQ179" s="143"/>
      <c r="BR179" s="143"/>
      <c r="BS179" s="143"/>
      <c r="BT179" s="143"/>
      <c r="BU179" s="143"/>
      <c r="BV179" s="143"/>
      <c r="BW179" s="143"/>
      <c r="BX179" s="143"/>
      <c r="BY179" s="143"/>
      <c r="BZ179" s="143"/>
      <c r="CA179" s="143"/>
      <c r="CB179" s="143"/>
      <c r="CC179" s="143"/>
      <c r="CD179" s="143"/>
      <c r="CE179" s="143"/>
      <c r="CF179" s="143"/>
      <c r="CG179" s="143"/>
      <c r="CH179" s="143"/>
      <c r="CI179" s="143"/>
      <c r="CJ179" s="143"/>
      <c r="CK179" s="143"/>
      <c r="CL179" s="143"/>
      <c r="CM179" s="143"/>
      <c r="CN179" s="143"/>
      <c r="CO179" s="143"/>
      <c r="CP179" s="143"/>
      <c r="CQ179" s="143"/>
      <c r="CR179" s="143"/>
      <c r="CS179" s="143"/>
      <c r="CT179" s="143"/>
      <c r="CU179" s="143"/>
      <c r="CV179" s="143"/>
      <c r="CW179" s="143"/>
      <c r="CX179" s="143"/>
      <c r="CY179" s="143"/>
      <c r="CZ179" s="143"/>
      <c r="DA179" s="143"/>
      <c r="DB179" s="143"/>
      <c r="DC179" s="143"/>
      <c r="DD179" s="143"/>
      <c r="DE179" s="143"/>
      <c r="DF179" s="143"/>
      <c r="DG179" s="143"/>
      <c r="DH179" s="143"/>
      <c r="DI179" s="143"/>
      <c r="DJ179" s="143"/>
      <c r="DK179" s="143"/>
      <c r="DL179" s="143"/>
      <c r="DM179" s="143"/>
      <c r="DN179" s="143"/>
      <c r="DO179" s="143"/>
      <c r="DP179" s="143"/>
      <c r="DQ179" s="143"/>
      <c r="DR179" s="143"/>
      <c r="DS179" s="143"/>
      <c r="DT179" s="143"/>
      <c r="DU179" s="143"/>
      <c r="DV179" s="143"/>
      <c r="DW179" s="143"/>
      <c r="DX179" s="143"/>
      <c r="DY179" s="143"/>
      <c r="DZ179" s="143"/>
      <c r="EA179" s="143"/>
      <c r="EB179" s="213"/>
      <c r="EC179" s="220"/>
      <c r="ED179" s="220"/>
      <c r="EE179" s="220"/>
      <c r="EF179" s="191"/>
      <c r="EG179" s="220"/>
      <c r="EH179" s="220"/>
      <c r="EI179" s="220"/>
      <c r="EJ179" s="220"/>
      <c r="EK179" s="220"/>
    </row>
    <row r="180" customFormat="false" ht="15" hidden="false" customHeight="true" outlineLevel="0" collapsed="false">
      <c r="C180" s="204"/>
      <c r="D180" s="205"/>
      <c r="E180" s="206"/>
      <c r="F180" s="206"/>
      <c r="G180" s="206"/>
      <c r="H180" s="206"/>
      <c r="I180" s="206"/>
      <c r="J180" s="206"/>
      <c r="K180" s="205"/>
      <c r="L180" s="214"/>
      <c r="M180" s="214"/>
      <c r="N180" s="205"/>
      <c r="O180" s="205"/>
      <c r="P180" s="207"/>
      <c r="Q180" s="207"/>
      <c r="R180" s="208"/>
      <c r="S180" s="209"/>
      <c r="T180" s="210"/>
      <c r="U180" s="215"/>
      <c r="V180" s="216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221"/>
      <c r="AM180" s="183" t="s">
        <v>274</v>
      </c>
      <c r="AN180" s="222" t="s">
        <v>223</v>
      </c>
      <c r="AO180" s="223" t="s">
        <v>56</v>
      </c>
      <c r="AP180" s="223"/>
      <c r="AQ180" s="223"/>
      <c r="AR180" s="223"/>
      <c r="AS180" s="223"/>
      <c r="AT180" s="223"/>
      <c r="AU180" s="223"/>
      <c r="AV180" s="223"/>
      <c r="AW180" s="224" t="n">
        <v>233.71</v>
      </c>
      <c r="AX180" s="224" t="n">
        <v>233.71</v>
      </c>
      <c r="AY180" s="224" t="n">
        <v>0</v>
      </c>
      <c r="AZ180" s="224" t="n">
        <f aca="false">BE180</f>
        <v>0</v>
      </c>
      <c r="BA180" s="224" t="n">
        <f aca="false">BV180</f>
        <v>0</v>
      </c>
      <c r="BB180" s="224" t="n">
        <f aca="false">CM180</f>
        <v>0</v>
      </c>
      <c r="BC180" s="224" t="n">
        <f aca="false">DD180</f>
        <v>0</v>
      </c>
      <c r="BD180" s="224" t="n">
        <f aca="false">AW180-AX180-BC180</f>
        <v>0</v>
      </c>
      <c r="BE180" s="224" t="n">
        <f aca="false">BQ180</f>
        <v>0</v>
      </c>
      <c r="BF180" s="224" t="n">
        <f aca="false">BR180</f>
        <v>0</v>
      </c>
      <c r="BG180" s="224" t="n">
        <f aca="false">BS180</f>
        <v>0</v>
      </c>
      <c r="BH180" s="224" t="n">
        <f aca="false">BT180</f>
        <v>0</v>
      </c>
      <c r="BI180" s="224" t="n">
        <f aca="false">BJ180+BK180+BL180</f>
        <v>0</v>
      </c>
      <c r="BJ180" s="225" t="n">
        <v>0</v>
      </c>
      <c r="BK180" s="225" t="n">
        <v>0</v>
      </c>
      <c r="BL180" s="225" t="n">
        <v>0</v>
      </c>
      <c r="BM180" s="224" t="n">
        <f aca="false">BN180+BO180+BP180</f>
        <v>0</v>
      </c>
      <c r="BN180" s="225" t="n">
        <v>0</v>
      </c>
      <c r="BO180" s="225" t="n">
        <v>0</v>
      </c>
      <c r="BP180" s="225" t="n">
        <v>0</v>
      </c>
      <c r="BQ180" s="224" t="n">
        <f aca="false">BR180+BS180+BT180</f>
        <v>0</v>
      </c>
      <c r="BR180" s="225" t="n">
        <v>0</v>
      </c>
      <c r="BS180" s="225" t="n">
        <v>0</v>
      </c>
      <c r="BT180" s="225" t="n">
        <v>0</v>
      </c>
      <c r="BU180" s="224" t="n">
        <f aca="false">$AW180-$AX180-AZ180</f>
        <v>0</v>
      </c>
      <c r="BV180" s="224" t="n">
        <f aca="false">CH180</f>
        <v>0</v>
      </c>
      <c r="BW180" s="224" t="n">
        <f aca="false">CI180</f>
        <v>0</v>
      </c>
      <c r="BX180" s="224" t="n">
        <f aca="false">CJ180</f>
        <v>0</v>
      </c>
      <c r="BY180" s="224" t="n">
        <f aca="false">CK180</f>
        <v>0</v>
      </c>
      <c r="BZ180" s="224" t="n">
        <f aca="false">CA180+CB180+CC180</f>
        <v>0</v>
      </c>
      <c r="CA180" s="225" t="n">
        <v>0</v>
      </c>
      <c r="CB180" s="225" t="n">
        <v>0</v>
      </c>
      <c r="CC180" s="225" t="n">
        <v>0</v>
      </c>
      <c r="CD180" s="224" t="n">
        <f aca="false">CE180+CF180+CG180</f>
        <v>0</v>
      </c>
      <c r="CE180" s="225" t="n">
        <v>0</v>
      </c>
      <c r="CF180" s="225" t="n">
        <v>0</v>
      </c>
      <c r="CG180" s="225" t="n">
        <v>0</v>
      </c>
      <c r="CH180" s="224" t="n">
        <f aca="false">CI180+CJ180+CK180</f>
        <v>0</v>
      </c>
      <c r="CI180" s="225" t="n">
        <v>0</v>
      </c>
      <c r="CJ180" s="225" t="n">
        <v>0</v>
      </c>
      <c r="CK180" s="225" t="n">
        <v>0</v>
      </c>
      <c r="CL180" s="224" t="n">
        <f aca="false">$AW180-$AX180-BA180</f>
        <v>0</v>
      </c>
      <c r="CM180" s="224" t="n">
        <f aca="false">CY180</f>
        <v>0</v>
      </c>
      <c r="CN180" s="224" t="n">
        <f aca="false">CZ180</f>
        <v>0</v>
      </c>
      <c r="CO180" s="224" t="n">
        <f aca="false">DA180</f>
        <v>0</v>
      </c>
      <c r="CP180" s="224" t="n">
        <f aca="false">DB180</f>
        <v>0</v>
      </c>
      <c r="CQ180" s="224" t="n">
        <f aca="false">CR180+CS180+CT180</f>
        <v>0</v>
      </c>
      <c r="CR180" s="225" t="n">
        <v>0</v>
      </c>
      <c r="CS180" s="225" t="n">
        <v>0</v>
      </c>
      <c r="CT180" s="225" t="n">
        <v>0</v>
      </c>
      <c r="CU180" s="224" t="n">
        <f aca="false">CV180+CW180+CX180</f>
        <v>0</v>
      </c>
      <c r="CV180" s="225" t="n">
        <v>0</v>
      </c>
      <c r="CW180" s="225" t="n">
        <v>0</v>
      </c>
      <c r="CX180" s="225" t="n">
        <v>0</v>
      </c>
      <c r="CY180" s="224" t="n">
        <f aca="false">CZ180+DA180+DB180</f>
        <v>0</v>
      </c>
      <c r="CZ180" s="225" t="n">
        <v>0</v>
      </c>
      <c r="DA180" s="225" t="n">
        <v>0</v>
      </c>
      <c r="DB180" s="225" t="n">
        <v>0</v>
      </c>
      <c r="DC180" s="224" t="n">
        <f aca="false">$AW180-$AX180-BB180</f>
        <v>0</v>
      </c>
      <c r="DD180" s="224" t="n">
        <f aca="false">DP180</f>
        <v>0</v>
      </c>
      <c r="DE180" s="224" t="n">
        <f aca="false">DQ180</f>
        <v>0</v>
      </c>
      <c r="DF180" s="224" t="n">
        <f aca="false">DR180</f>
        <v>0</v>
      </c>
      <c r="DG180" s="224" t="n">
        <f aca="false">DS180</f>
        <v>0</v>
      </c>
      <c r="DH180" s="224" t="n">
        <f aca="false">DI180+DJ180+DK180</f>
        <v>0</v>
      </c>
      <c r="DI180" s="225" t="n">
        <v>0</v>
      </c>
      <c r="DJ180" s="225" t="n">
        <v>0</v>
      </c>
      <c r="DK180" s="225" t="n">
        <v>0</v>
      </c>
      <c r="DL180" s="224" t="n">
        <f aca="false">DM180+DN180+DO180</f>
        <v>0</v>
      </c>
      <c r="DM180" s="225" t="n">
        <v>0</v>
      </c>
      <c r="DN180" s="225" t="n">
        <v>0</v>
      </c>
      <c r="DO180" s="225" t="n">
        <v>0</v>
      </c>
      <c r="DP180" s="224" t="n">
        <f aca="false">DQ180+DR180+DS180</f>
        <v>0</v>
      </c>
      <c r="DQ180" s="225" t="n">
        <v>0</v>
      </c>
      <c r="DR180" s="225" t="n">
        <v>0</v>
      </c>
      <c r="DS180" s="225" t="n">
        <v>0</v>
      </c>
      <c r="DT180" s="224" t="n">
        <f aca="false">$AW180-$AX180-BC180</f>
        <v>0</v>
      </c>
      <c r="DU180" s="224" t="n">
        <f aca="false">BC180-AY180</f>
        <v>0</v>
      </c>
      <c r="DV180" s="225"/>
      <c r="DW180" s="225"/>
      <c r="DX180" s="226"/>
      <c r="DY180" s="225"/>
      <c r="DZ180" s="226"/>
      <c r="EA180" s="227"/>
      <c r="EB180" s="213" t="n">
        <v>0</v>
      </c>
      <c r="EC180" s="190" t="str">
        <f aca="false">AN180 &amp; EB180</f>
        <v>Амортизационные отчисления0</v>
      </c>
      <c r="ED180" s="190" t="str">
        <f aca="false">AN180&amp;AO180</f>
        <v>Амортизационные отчислениянет</v>
      </c>
      <c r="EE180" s="191"/>
      <c r="EF180" s="191"/>
      <c r="EG180" s="220"/>
      <c r="EH180" s="220"/>
      <c r="EI180" s="220"/>
      <c r="EJ180" s="220"/>
      <c r="EV180" s="191"/>
    </row>
    <row r="181" customFormat="false" ht="11.25" hidden="false" customHeight="true" outlineLevel="0" collapsed="false">
      <c r="C181" s="204"/>
      <c r="D181" s="205" t="n">
        <v>40</v>
      </c>
      <c r="E181" s="206" t="s">
        <v>259</v>
      </c>
      <c r="F181" s="206" t="s">
        <v>260</v>
      </c>
      <c r="G181" s="206" t="s">
        <v>261</v>
      </c>
      <c r="H181" s="206" t="s">
        <v>326</v>
      </c>
      <c r="I181" s="206" t="s">
        <v>263</v>
      </c>
      <c r="J181" s="206" t="s">
        <v>263</v>
      </c>
      <c r="K181" s="205" t="s">
        <v>264</v>
      </c>
      <c r="L181" s="206"/>
      <c r="M181" s="206"/>
      <c r="N181" s="205" t="n">
        <v>5</v>
      </c>
      <c r="O181" s="205" t="n">
        <v>2023</v>
      </c>
      <c r="P181" s="207" t="s">
        <v>178</v>
      </c>
      <c r="Q181" s="207" t="s">
        <v>276</v>
      </c>
      <c r="R181" s="208" t="n">
        <v>0</v>
      </c>
      <c r="S181" s="209" t="n">
        <v>100</v>
      </c>
      <c r="T181" s="210"/>
      <c r="U181" s="211"/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/>
      <c r="AF181" s="212"/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  <c r="BI181" s="212"/>
      <c r="BJ181" s="212"/>
      <c r="BK181" s="212"/>
      <c r="BL181" s="212"/>
      <c r="BM181" s="212"/>
      <c r="BN181" s="212"/>
      <c r="BO181" s="212"/>
      <c r="BP181" s="212"/>
      <c r="BQ181" s="212"/>
      <c r="BR181" s="212"/>
      <c r="BS181" s="212"/>
      <c r="BT181" s="212"/>
      <c r="BU181" s="212"/>
      <c r="BV181" s="212"/>
      <c r="BW181" s="212"/>
      <c r="BX181" s="212"/>
      <c r="BY181" s="212"/>
      <c r="BZ181" s="212"/>
      <c r="CA181" s="212"/>
      <c r="CB181" s="212"/>
      <c r="CC181" s="212"/>
      <c r="CD181" s="212"/>
      <c r="CE181" s="212"/>
      <c r="CF181" s="212"/>
      <c r="CG181" s="212"/>
      <c r="CH181" s="212"/>
      <c r="CI181" s="212"/>
      <c r="CJ181" s="212"/>
      <c r="CK181" s="212"/>
      <c r="CL181" s="212"/>
      <c r="CM181" s="212"/>
      <c r="CN181" s="212"/>
      <c r="CO181" s="212"/>
      <c r="CP181" s="212"/>
      <c r="CQ181" s="212"/>
      <c r="CR181" s="212"/>
      <c r="CS181" s="212"/>
      <c r="CT181" s="212"/>
      <c r="CU181" s="212"/>
      <c r="CV181" s="212"/>
      <c r="CW181" s="212"/>
      <c r="CX181" s="212"/>
      <c r="CY181" s="212"/>
      <c r="CZ181" s="212"/>
      <c r="DA181" s="212"/>
      <c r="DB181" s="212"/>
      <c r="DC181" s="212"/>
      <c r="DD181" s="212"/>
      <c r="DE181" s="212"/>
      <c r="DF181" s="212"/>
      <c r="DG181" s="212"/>
      <c r="DH181" s="212"/>
      <c r="DI181" s="212"/>
      <c r="DJ181" s="212"/>
      <c r="DK181" s="212"/>
      <c r="DL181" s="212"/>
      <c r="DM181" s="212"/>
      <c r="DN181" s="212"/>
      <c r="DO181" s="212"/>
      <c r="DP181" s="212"/>
      <c r="DQ181" s="212"/>
      <c r="DR181" s="212"/>
      <c r="DS181" s="212"/>
      <c r="DT181" s="212"/>
      <c r="DU181" s="212"/>
      <c r="DV181" s="212"/>
      <c r="DW181" s="212"/>
      <c r="DX181" s="212"/>
      <c r="DY181" s="212"/>
      <c r="DZ181" s="212"/>
      <c r="EA181" s="212"/>
      <c r="EB181" s="213"/>
      <c r="EC181" s="191"/>
      <c r="ED181" s="191"/>
      <c r="EE181" s="191"/>
      <c r="EF181" s="191"/>
      <c r="EG181" s="191"/>
      <c r="EH181" s="191"/>
      <c r="EI181" s="191"/>
    </row>
    <row r="182" customFormat="false" ht="11.25" hidden="false" customHeight="true" outlineLevel="0" collapsed="false">
      <c r="C182" s="204"/>
      <c r="D182" s="205"/>
      <c r="E182" s="206"/>
      <c r="F182" s="206"/>
      <c r="G182" s="206"/>
      <c r="H182" s="206"/>
      <c r="I182" s="206"/>
      <c r="J182" s="206"/>
      <c r="K182" s="205"/>
      <c r="L182" s="214"/>
      <c r="M182" s="214"/>
      <c r="N182" s="205"/>
      <c r="O182" s="205"/>
      <c r="P182" s="207"/>
      <c r="Q182" s="207"/>
      <c r="R182" s="208"/>
      <c r="S182" s="209"/>
      <c r="T182" s="210"/>
      <c r="U182" s="215"/>
      <c r="V182" s="216" t="n">
        <v>1</v>
      </c>
      <c r="W182" s="183" t="s">
        <v>266</v>
      </c>
      <c r="X182" s="183" t="s">
        <v>308</v>
      </c>
      <c r="Y182" s="183" t="s">
        <v>268</v>
      </c>
      <c r="Z182" s="183" t="s">
        <v>269</v>
      </c>
      <c r="AA182" s="183" t="s">
        <v>269</v>
      </c>
      <c r="AB182" s="183" t="s">
        <v>264</v>
      </c>
      <c r="AC182" s="183" t="s">
        <v>270</v>
      </c>
      <c r="AD182" s="183" t="s">
        <v>271</v>
      </c>
      <c r="AE182" s="183" t="s">
        <v>309</v>
      </c>
      <c r="AF182" s="183" t="s">
        <v>310</v>
      </c>
      <c r="AG182" s="183" t="s">
        <v>263</v>
      </c>
      <c r="AH182" s="183" t="s">
        <v>263</v>
      </c>
      <c r="AI182" s="183" t="s">
        <v>264</v>
      </c>
      <c r="AJ182" s="183" t="s">
        <v>270</v>
      </c>
      <c r="AK182" s="183" t="s">
        <v>271</v>
      </c>
      <c r="AL182" s="217"/>
      <c r="AM182" s="218"/>
      <c r="AN182" s="219"/>
      <c r="AO182" s="219"/>
      <c r="AP182" s="219"/>
      <c r="AQ182" s="219"/>
      <c r="AR182" s="219"/>
      <c r="AS182" s="219"/>
      <c r="AT182" s="219"/>
      <c r="AU182" s="219"/>
      <c r="AV182" s="219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  <c r="BI182" s="143"/>
      <c r="BJ182" s="143"/>
      <c r="BK182" s="143"/>
      <c r="BL182" s="143"/>
      <c r="BM182" s="143"/>
      <c r="BN182" s="143"/>
      <c r="BO182" s="143"/>
      <c r="BP182" s="143"/>
      <c r="BQ182" s="143"/>
      <c r="BR182" s="143"/>
      <c r="BS182" s="143"/>
      <c r="BT182" s="143"/>
      <c r="BU182" s="143"/>
      <c r="BV182" s="143"/>
      <c r="BW182" s="143"/>
      <c r="BX182" s="143"/>
      <c r="BY182" s="143"/>
      <c r="BZ182" s="143"/>
      <c r="CA182" s="143"/>
      <c r="CB182" s="143"/>
      <c r="CC182" s="143"/>
      <c r="CD182" s="143"/>
      <c r="CE182" s="143"/>
      <c r="CF182" s="143"/>
      <c r="CG182" s="143"/>
      <c r="CH182" s="143"/>
      <c r="CI182" s="143"/>
      <c r="CJ182" s="143"/>
      <c r="CK182" s="143"/>
      <c r="CL182" s="143"/>
      <c r="CM182" s="143"/>
      <c r="CN182" s="143"/>
      <c r="CO182" s="143"/>
      <c r="CP182" s="143"/>
      <c r="CQ182" s="143"/>
      <c r="CR182" s="143"/>
      <c r="CS182" s="143"/>
      <c r="CT182" s="143"/>
      <c r="CU182" s="143"/>
      <c r="CV182" s="143"/>
      <c r="CW182" s="143"/>
      <c r="CX182" s="143"/>
      <c r="CY182" s="143"/>
      <c r="CZ182" s="143"/>
      <c r="DA182" s="143"/>
      <c r="DB182" s="143"/>
      <c r="DC182" s="143"/>
      <c r="DD182" s="143"/>
      <c r="DE182" s="143"/>
      <c r="DF182" s="143"/>
      <c r="DG182" s="143"/>
      <c r="DH182" s="143"/>
      <c r="DI182" s="143"/>
      <c r="DJ182" s="143"/>
      <c r="DK182" s="143"/>
      <c r="DL182" s="143"/>
      <c r="DM182" s="143"/>
      <c r="DN182" s="143"/>
      <c r="DO182" s="143"/>
      <c r="DP182" s="143"/>
      <c r="DQ182" s="143"/>
      <c r="DR182" s="143"/>
      <c r="DS182" s="143"/>
      <c r="DT182" s="143"/>
      <c r="DU182" s="143"/>
      <c r="DV182" s="143"/>
      <c r="DW182" s="143"/>
      <c r="DX182" s="143"/>
      <c r="DY182" s="143"/>
      <c r="DZ182" s="143"/>
      <c r="EA182" s="143"/>
      <c r="EB182" s="213"/>
      <c r="EC182" s="220"/>
      <c r="ED182" s="220"/>
      <c r="EE182" s="220"/>
      <c r="EF182" s="191"/>
      <c r="EG182" s="220"/>
      <c r="EH182" s="220"/>
      <c r="EI182" s="220"/>
      <c r="EJ182" s="220"/>
      <c r="EK182" s="220"/>
    </row>
    <row r="183" customFormat="false" ht="15" hidden="false" customHeight="true" outlineLevel="0" collapsed="false">
      <c r="C183" s="204"/>
      <c r="D183" s="205"/>
      <c r="E183" s="206"/>
      <c r="F183" s="206"/>
      <c r="G183" s="206"/>
      <c r="H183" s="206"/>
      <c r="I183" s="206"/>
      <c r="J183" s="206"/>
      <c r="K183" s="205"/>
      <c r="L183" s="214"/>
      <c r="M183" s="214"/>
      <c r="N183" s="205"/>
      <c r="O183" s="205"/>
      <c r="P183" s="207"/>
      <c r="Q183" s="207"/>
      <c r="R183" s="208"/>
      <c r="S183" s="209"/>
      <c r="T183" s="210"/>
      <c r="U183" s="215"/>
      <c r="V183" s="216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221"/>
      <c r="AM183" s="183" t="s">
        <v>274</v>
      </c>
      <c r="AN183" s="222" t="s">
        <v>223</v>
      </c>
      <c r="AO183" s="223" t="s">
        <v>56</v>
      </c>
      <c r="AP183" s="223"/>
      <c r="AQ183" s="223"/>
      <c r="AR183" s="223"/>
      <c r="AS183" s="223"/>
      <c r="AT183" s="223"/>
      <c r="AU183" s="223"/>
      <c r="AV183" s="223"/>
      <c r="AW183" s="224" t="n">
        <v>261.497</v>
      </c>
      <c r="AX183" s="224" t="n">
        <v>0</v>
      </c>
      <c r="AY183" s="224" t="n">
        <v>0</v>
      </c>
      <c r="AZ183" s="224" t="n">
        <f aca="false">BE183</f>
        <v>0</v>
      </c>
      <c r="BA183" s="224" t="n">
        <f aca="false">BV183</f>
        <v>0</v>
      </c>
      <c r="BB183" s="224" t="n">
        <f aca="false">CM183</f>
        <v>0</v>
      </c>
      <c r="BC183" s="224" t="n">
        <f aca="false">DD183</f>
        <v>231.204</v>
      </c>
      <c r="BD183" s="224" t="n">
        <f aca="false">AW183-AX183-BC183</f>
        <v>30.293</v>
      </c>
      <c r="BE183" s="224" t="n">
        <f aca="false">BQ183</f>
        <v>0</v>
      </c>
      <c r="BF183" s="224" t="n">
        <f aca="false">BR183</f>
        <v>0</v>
      </c>
      <c r="BG183" s="224" t="n">
        <f aca="false">BS183</f>
        <v>0</v>
      </c>
      <c r="BH183" s="224" t="n">
        <f aca="false">BT183</f>
        <v>0</v>
      </c>
      <c r="BI183" s="224" t="n">
        <f aca="false">BJ183+BK183+BL183</f>
        <v>0</v>
      </c>
      <c r="BJ183" s="225" t="n">
        <v>0</v>
      </c>
      <c r="BK183" s="225" t="n">
        <v>0</v>
      </c>
      <c r="BL183" s="225" t="n">
        <v>0</v>
      </c>
      <c r="BM183" s="224" t="n">
        <f aca="false">BN183+BO183+BP183</f>
        <v>0</v>
      </c>
      <c r="BN183" s="225" t="n">
        <v>0</v>
      </c>
      <c r="BO183" s="225" t="n">
        <v>0</v>
      </c>
      <c r="BP183" s="225" t="n">
        <v>0</v>
      </c>
      <c r="BQ183" s="224" t="n">
        <f aca="false">BR183+BS183+BT183</f>
        <v>0</v>
      </c>
      <c r="BR183" s="225" t="n">
        <v>0</v>
      </c>
      <c r="BS183" s="225" t="n">
        <v>0</v>
      </c>
      <c r="BT183" s="225" t="n">
        <v>0</v>
      </c>
      <c r="BU183" s="224" t="n">
        <f aca="false">$AW183-$AX183-AZ183</f>
        <v>261.497</v>
      </c>
      <c r="BV183" s="224" t="n">
        <f aca="false">CH183</f>
        <v>0</v>
      </c>
      <c r="BW183" s="224" t="n">
        <f aca="false">CI183</f>
        <v>0</v>
      </c>
      <c r="BX183" s="224" t="n">
        <f aca="false">CJ183</f>
        <v>0</v>
      </c>
      <c r="BY183" s="224" t="n">
        <f aca="false">CK183</f>
        <v>0</v>
      </c>
      <c r="BZ183" s="224" t="n">
        <f aca="false">CA183+CB183+CC183</f>
        <v>0</v>
      </c>
      <c r="CA183" s="225" t="n">
        <v>0</v>
      </c>
      <c r="CB183" s="225" t="n">
        <v>0</v>
      </c>
      <c r="CC183" s="225" t="n">
        <v>0</v>
      </c>
      <c r="CD183" s="224" t="n">
        <f aca="false">CE183+CF183+CG183</f>
        <v>0</v>
      </c>
      <c r="CE183" s="225" t="n">
        <v>0</v>
      </c>
      <c r="CF183" s="225" t="n">
        <v>0</v>
      </c>
      <c r="CG183" s="225" t="n">
        <v>0</v>
      </c>
      <c r="CH183" s="224" t="n">
        <f aca="false">CI183+CJ183+CK183</f>
        <v>0</v>
      </c>
      <c r="CI183" s="225" t="n">
        <v>0</v>
      </c>
      <c r="CJ183" s="225" t="n">
        <v>0</v>
      </c>
      <c r="CK183" s="225" t="n">
        <v>0</v>
      </c>
      <c r="CL183" s="224" t="n">
        <f aca="false">$AW183-$AX183-BA183</f>
        <v>261.497</v>
      </c>
      <c r="CM183" s="224" t="n">
        <f aca="false">CY183</f>
        <v>0</v>
      </c>
      <c r="CN183" s="224" t="n">
        <f aca="false">CZ183</f>
        <v>0</v>
      </c>
      <c r="CO183" s="224" t="n">
        <f aca="false">DA183</f>
        <v>0</v>
      </c>
      <c r="CP183" s="224" t="n">
        <f aca="false">DB183</f>
        <v>0</v>
      </c>
      <c r="CQ183" s="224" t="n">
        <f aca="false">CR183+CS183+CT183</f>
        <v>0</v>
      </c>
      <c r="CR183" s="225" t="n">
        <v>0</v>
      </c>
      <c r="CS183" s="225" t="n">
        <v>0</v>
      </c>
      <c r="CT183" s="225" t="n">
        <v>0</v>
      </c>
      <c r="CU183" s="224" t="n">
        <f aca="false">CV183+CW183+CX183</f>
        <v>0</v>
      </c>
      <c r="CV183" s="225" t="n">
        <v>0</v>
      </c>
      <c r="CW183" s="225" t="n">
        <v>0</v>
      </c>
      <c r="CX183" s="225" t="n">
        <v>0</v>
      </c>
      <c r="CY183" s="224" t="n">
        <f aca="false">CZ183+DA183+DB183</f>
        <v>0</v>
      </c>
      <c r="CZ183" s="225" t="n">
        <v>0</v>
      </c>
      <c r="DA183" s="225" t="n">
        <v>0</v>
      </c>
      <c r="DB183" s="225" t="n">
        <v>0</v>
      </c>
      <c r="DC183" s="224" t="n">
        <f aca="false">$AW183-$AX183-BB183</f>
        <v>261.497</v>
      </c>
      <c r="DD183" s="224" t="n">
        <f aca="false">DP183</f>
        <v>231.204</v>
      </c>
      <c r="DE183" s="224" t="n">
        <f aca="false">DQ183</f>
        <v>0</v>
      </c>
      <c r="DF183" s="224" t="n">
        <f aca="false">DR183</f>
        <v>231.204</v>
      </c>
      <c r="DG183" s="224" t="n">
        <f aca="false">DS183</f>
        <v>0</v>
      </c>
      <c r="DH183" s="224" t="n">
        <f aca="false">DI183+DJ183+DK183</f>
        <v>0</v>
      </c>
      <c r="DI183" s="225" t="n">
        <v>0</v>
      </c>
      <c r="DJ183" s="225" t="n">
        <v>0</v>
      </c>
      <c r="DK183" s="225" t="n">
        <v>0</v>
      </c>
      <c r="DL183" s="224" t="n">
        <f aca="false">DM183+DN183+DO183</f>
        <v>0</v>
      </c>
      <c r="DM183" s="225" t="n">
        <v>0</v>
      </c>
      <c r="DN183" s="225" t="n">
        <v>0</v>
      </c>
      <c r="DO183" s="225" t="n">
        <v>0</v>
      </c>
      <c r="DP183" s="224" t="n">
        <f aca="false">DQ183+DR183+DS183</f>
        <v>231.204</v>
      </c>
      <c r="DQ183" s="225" t="n">
        <v>0</v>
      </c>
      <c r="DR183" s="225" t="n">
        <v>231.204</v>
      </c>
      <c r="DS183" s="225" t="n">
        <v>0</v>
      </c>
      <c r="DT183" s="224" t="n">
        <f aca="false">$AW183-$AX183-BC183</f>
        <v>30.293</v>
      </c>
      <c r="DU183" s="224" t="n">
        <f aca="false">BC183-AY183</f>
        <v>231.204</v>
      </c>
      <c r="DV183" s="225"/>
      <c r="DW183" s="225"/>
      <c r="DX183" s="226" t="s">
        <v>290</v>
      </c>
      <c r="DY183" s="225" t="n">
        <f aca="false">DU183</f>
        <v>231.204</v>
      </c>
      <c r="DZ183" s="226" t="s">
        <v>290</v>
      </c>
      <c r="EA183" s="228" t="s">
        <v>279</v>
      </c>
      <c r="EB183" s="213" t="n">
        <v>0</v>
      </c>
      <c r="EC183" s="190" t="str">
        <f aca="false">AN183 &amp; EB183</f>
        <v>Амортизационные отчисления0</v>
      </c>
      <c r="ED183" s="190" t="str">
        <f aca="false">AN183&amp;AO183</f>
        <v>Амортизационные отчислениянет</v>
      </c>
      <c r="EE183" s="191"/>
      <c r="EF183" s="191"/>
      <c r="EG183" s="220"/>
      <c r="EH183" s="220"/>
      <c r="EI183" s="220"/>
      <c r="EJ183" s="220"/>
      <c r="EV183" s="191"/>
    </row>
    <row r="184" customFormat="false" ht="11.25" hidden="false" customHeight="true" outlineLevel="0" collapsed="false">
      <c r="C184" s="204"/>
      <c r="D184" s="205" t="n">
        <v>41</v>
      </c>
      <c r="E184" s="206" t="s">
        <v>259</v>
      </c>
      <c r="F184" s="206" t="s">
        <v>260</v>
      </c>
      <c r="G184" s="206" t="s">
        <v>261</v>
      </c>
      <c r="H184" s="206" t="s">
        <v>327</v>
      </c>
      <c r="I184" s="206" t="s">
        <v>263</v>
      </c>
      <c r="J184" s="206" t="s">
        <v>263</v>
      </c>
      <c r="K184" s="205" t="s">
        <v>264</v>
      </c>
      <c r="L184" s="206"/>
      <c r="M184" s="206"/>
      <c r="N184" s="205" t="n">
        <v>5</v>
      </c>
      <c r="O184" s="205" t="n">
        <v>2019</v>
      </c>
      <c r="P184" s="207" t="s">
        <v>174</v>
      </c>
      <c r="Q184" s="207" t="s">
        <v>265</v>
      </c>
      <c r="R184" s="208" t="n">
        <v>99.9988902165188</v>
      </c>
      <c r="S184" s="209" t="n">
        <v>100</v>
      </c>
      <c r="T184" s="210"/>
      <c r="U184" s="211"/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/>
      <c r="AF184" s="212"/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  <c r="BI184" s="212"/>
      <c r="BJ184" s="212"/>
      <c r="BK184" s="212"/>
      <c r="BL184" s="212"/>
      <c r="BM184" s="212"/>
      <c r="BN184" s="212"/>
      <c r="BO184" s="212"/>
      <c r="BP184" s="212"/>
      <c r="BQ184" s="212"/>
      <c r="BR184" s="212"/>
      <c r="BS184" s="212"/>
      <c r="BT184" s="212"/>
      <c r="BU184" s="212"/>
      <c r="BV184" s="212"/>
      <c r="BW184" s="212"/>
      <c r="BX184" s="212"/>
      <c r="BY184" s="212"/>
      <c r="BZ184" s="212"/>
      <c r="CA184" s="212"/>
      <c r="CB184" s="212"/>
      <c r="CC184" s="212"/>
      <c r="CD184" s="212"/>
      <c r="CE184" s="212"/>
      <c r="CF184" s="212"/>
      <c r="CG184" s="212"/>
      <c r="CH184" s="212"/>
      <c r="CI184" s="212"/>
      <c r="CJ184" s="212"/>
      <c r="CK184" s="212"/>
      <c r="CL184" s="212"/>
      <c r="CM184" s="212"/>
      <c r="CN184" s="212"/>
      <c r="CO184" s="212"/>
      <c r="CP184" s="212"/>
      <c r="CQ184" s="212"/>
      <c r="CR184" s="212"/>
      <c r="CS184" s="212"/>
      <c r="CT184" s="212"/>
      <c r="CU184" s="212"/>
      <c r="CV184" s="212"/>
      <c r="CW184" s="212"/>
      <c r="CX184" s="212"/>
      <c r="CY184" s="212"/>
      <c r="CZ184" s="212"/>
      <c r="DA184" s="212"/>
      <c r="DB184" s="212"/>
      <c r="DC184" s="212"/>
      <c r="DD184" s="212"/>
      <c r="DE184" s="212"/>
      <c r="DF184" s="212"/>
      <c r="DG184" s="212"/>
      <c r="DH184" s="212"/>
      <c r="DI184" s="212"/>
      <c r="DJ184" s="212"/>
      <c r="DK184" s="212"/>
      <c r="DL184" s="212"/>
      <c r="DM184" s="212"/>
      <c r="DN184" s="212"/>
      <c r="DO184" s="212"/>
      <c r="DP184" s="212"/>
      <c r="DQ184" s="212"/>
      <c r="DR184" s="212"/>
      <c r="DS184" s="212"/>
      <c r="DT184" s="212"/>
      <c r="DU184" s="212"/>
      <c r="DV184" s="212"/>
      <c r="DW184" s="212"/>
      <c r="DX184" s="212"/>
      <c r="DY184" s="212"/>
      <c r="DZ184" s="212"/>
      <c r="EA184" s="212"/>
      <c r="EB184" s="213"/>
      <c r="EC184" s="191"/>
      <c r="ED184" s="191"/>
      <c r="EE184" s="191"/>
      <c r="EF184" s="191"/>
      <c r="EG184" s="191"/>
      <c r="EH184" s="191"/>
      <c r="EI184" s="191"/>
    </row>
    <row r="185" customFormat="false" ht="11.25" hidden="false" customHeight="true" outlineLevel="0" collapsed="false">
      <c r="C185" s="204"/>
      <c r="D185" s="205"/>
      <c r="E185" s="206"/>
      <c r="F185" s="206"/>
      <c r="G185" s="206"/>
      <c r="H185" s="206"/>
      <c r="I185" s="206"/>
      <c r="J185" s="206"/>
      <c r="K185" s="205"/>
      <c r="L185" s="214"/>
      <c r="M185" s="214"/>
      <c r="N185" s="205"/>
      <c r="O185" s="205"/>
      <c r="P185" s="207"/>
      <c r="Q185" s="207"/>
      <c r="R185" s="208"/>
      <c r="S185" s="209"/>
      <c r="T185" s="210"/>
      <c r="U185" s="215"/>
      <c r="V185" s="216" t="n">
        <v>1</v>
      </c>
      <c r="W185" s="183" t="s">
        <v>266</v>
      </c>
      <c r="X185" s="183" t="s">
        <v>308</v>
      </c>
      <c r="Y185" s="183" t="s">
        <v>268</v>
      </c>
      <c r="Z185" s="183" t="s">
        <v>269</v>
      </c>
      <c r="AA185" s="183" t="s">
        <v>269</v>
      </c>
      <c r="AB185" s="183" t="s">
        <v>264</v>
      </c>
      <c r="AC185" s="183" t="s">
        <v>270</v>
      </c>
      <c r="AD185" s="183" t="s">
        <v>271</v>
      </c>
      <c r="AE185" s="183" t="s">
        <v>309</v>
      </c>
      <c r="AF185" s="183" t="s">
        <v>310</v>
      </c>
      <c r="AG185" s="183" t="s">
        <v>263</v>
      </c>
      <c r="AH185" s="183" t="s">
        <v>263</v>
      </c>
      <c r="AI185" s="183" t="s">
        <v>264</v>
      </c>
      <c r="AJ185" s="183" t="s">
        <v>270</v>
      </c>
      <c r="AK185" s="183" t="s">
        <v>271</v>
      </c>
      <c r="AL185" s="217"/>
      <c r="AM185" s="218"/>
      <c r="AN185" s="219"/>
      <c r="AO185" s="219"/>
      <c r="AP185" s="219"/>
      <c r="AQ185" s="219"/>
      <c r="AR185" s="219"/>
      <c r="AS185" s="219"/>
      <c r="AT185" s="219"/>
      <c r="AU185" s="219"/>
      <c r="AV185" s="219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  <c r="BI185" s="143"/>
      <c r="BJ185" s="143"/>
      <c r="BK185" s="143"/>
      <c r="BL185" s="143"/>
      <c r="BM185" s="143"/>
      <c r="BN185" s="143"/>
      <c r="BO185" s="143"/>
      <c r="BP185" s="143"/>
      <c r="BQ185" s="143"/>
      <c r="BR185" s="143"/>
      <c r="BS185" s="143"/>
      <c r="BT185" s="143"/>
      <c r="BU185" s="143"/>
      <c r="BV185" s="143"/>
      <c r="BW185" s="143"/>
      <c r="BX185" s="143"/>
      <c r="BY185" s="143"/>
      <c r="BZ185" s="143"/>
      <c r="CA185" s="143"/>
      <c r="CB185" s="143"/>
      <c r="CC185" s="143"/>
      <c r="CD185" s="143"/>
      <c r="CE185" s="143"/>
      <c r="CF185" s="143"/>
      <c r="CG185" s="143"/>
      <c r="CH185" s="143"/>
      <c r="CI185" s="143"/>
      <c r="CJ185" s="143"/>
      <c r="CK185" s="143"/>
      <c r="CL185" s="143"/>
      <c r="CM185" s="143"/>
      <c r="CN185" s="143"/>
      <c r="CO185" s="143"/>
      <c r="CP185" s="143"/>
      <c r="CQ185" s="143"/>
      <c r="CR185" s="143"/>
      <c r="CS185" s="143"/>
      <c r="CT185" s="143"/>
      <c r="CU185" s="143"/>
      <c r="CV185" s="143"/>
      <c r="CW185" s="143"/>
      <c r="CX185" s="143"/>
      <c r="CY185" s="143"/>
      <c r="CZ185" s="143"/>
      <c r="DA185" s="143"/>
      <c r="DB185" s="143"/>
      <c r="DC185" s="143"/>
      <c r="DD185" s="143"/>
      <c r="DE185" s="143"/>
      <c r="DF185" s="143"/>
      <c r="DG185" s="143"/>
      <c r="DH185" s="143"/>
      <c r="DI185" s="143"/>
      <c r="DJ185" s="143"/>
      <c r="DK185" s="143"/>
      <c r="DL185" s="143"/>
      <c r="DM185" s="143"/>
      <c r="DN185" s="143"/>
      <c r="DO185" s="143"/>
      <c r="DP185" s="143"/>
      <c r="DQ185" s="143"/>
      <c r="DR185" s="143"/>
      <c r="DS185" s="143"/>
      <c r="DT185" s="143"/>
      <c r="DU185" s="143"/>
      <c r="DV185" s="143"/>
      <c r="DW185" s="143"/>
      <c r="DX185" s="143"/>
      <c r="DY185" s="143"/>
      <c r="DZ185" s="143"/>
      <c r="EA185" s="143"/>
      <c r="EB185" s="213"/>
      <c r="EC185" s="220"/>
      <c r="ED185" s="220"/>
      <c r="EE185" s="220"/>
      <c r="EF185" s="191"/>
      <c r="EG185" s="220"/>
      <c r="EH185" s="220"/>
      <c r="EI185" s="220"/>
      <c r="EJ185" s="220"/>
      <c r="EK185" s="220"/>
    </row>
    <row r="186" customFormat="false" ht="15" hidden="false" customHeight="true" outlineLevel="0" collapsed="false">
      <c r="C186" s="204"/>
      <c r="D186" s="205"/>
      <c r="E186" s="206"/>
      <c r="F186" s="206"/>
      <c r="G186" s="206"/>
      <c r="H186" s="206"/>
      <c r="I186" s="206"/>
      <c r="J186" s="206"/>
      <c r="K186" s="205"/>
      <c r="L186" s="214"/>
      <c r="M186" s="214"/>
      <c r="N186" s="205"/>
      <c r="O186" s="205"/>
      <c r="P186" s="207"/>
      <c r="Q186" s="207"/>
      <c r="R186" s="208"/>
      <c r="S186" s="209"/>
      <c r="T186" s="210"/>
      <c r="U186" s="215"/>
      <c r="V186" s="216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221"/>
      <c r="AM186" s="183" t="s">
        <v>274</v>
      </c>
      <c r="AN186" s="222" t="s">
        <v>223</v>
      </c>
      <c r="AO186" s="223" t="s">
        <v>56</v>
      </c>
      <c r="AP186" s="223"/>
      <c r="AQ186" s="223"/>
      <c r="AR186" s="223"/>
      <c r="AS186" s="223"/>
      <c r="AT186" s="223"/>
      <c r="AU186" s="223"/>
      <c r="AV186" s="223"/>
      <c r="AW186" s="224" t="n">
        <v>270.323</v>
      </c>
      <c r="AX186" s="224" t="n">
        <v>270.32</v>
      </c>
      <c r="AY186" s="224" t="n">
        <v>0</v>
      </c>
      <c r="AZ186" s="224" t="n">
        <f aca="false">BE186</f>
        <v>0</v>
      </c>
      <c r="BA186" s="224" t="n">
        <f aca="false">BV186</f>
        <v>0</v>
      </c>
      <c r="BB186" s="224" t="n">
        <f aca="false">CM186</f>
        <v>0</v>
      </c>
      <c r="BC186" s="224" t="n">
        <f aca="false">DD186</f>
        <v>0</v>
      </c>
      <c r="BD186" s="224" t="n">
        <f aca="false">AW186-AX186-BC186</f>
        <v>0.0029999999999859</v>
      </c>
      <c r="BE186" s="224" t="n">
        <f aca="false">BQ186</f>
        <v>0</v>
      </c>
      <c r="BF186" s="224" t="n">
        <f aca="false">BR186</f>
        <v>0</v>
      </c>
      <c r="BG186" s="224" t="n">
        <f aca="false">BS186</f>
        <v>0</v>
      </c>
      <c r="BH186" s="224" t="n">
        <f aca="false">BT186</f>
        <v>0</v>
      </c>
      <c r="BI186" s="224" t="n">
        <f aca="false">BJ186+BK186+BL186</f>
        <v>0</v>
      </c>
      <c r="BJ186" s="225" t="n">
        <v>0</v>
      </c>
      <c r="BK186" s="225" t="n">
        <v>0</v>
      </c>
      <c r="BL186" s="225" t="n">
        <v>0</v>
      </c>
      <c r="BM186" s="224" t="n">
        <f aca="false">BN186+BO186+BP186</f>
        <v>0</v>
      </c>
      <c r="BN186" s="225" t="n">
        <v>0</v>
      </c>
      <c r="BO186" s="225" t="n">
        <v>0</v>
      </c>
      <c r="BP186" s="225" t="n">
        <v>0</v>
      </c>
      <c r="BQ186" s="224" t="n">
        <f aca="false">BR186+BS186+BT186</f>
        <v>0</v>
      </c>
      <c r="BR186" s="225" t="n">
        <v>0</v>
      </c>
      <c r="BS186" s="225" t="n">
        <v>0</v>
      </c>
      <c r="BT186" s="225" t="n">
        <v>0</v>
      </c>
      <c r="BU186" s="224" t="n">
        <f aca="false">$AW186-$AX186-AZ186</f>
        <v>0.0029999999999859</v>
      </c>
      <c r="BV186" s="224" t="n">
        <f aca="false">CH186</f>
        <v>0</v>
      </c>
      <c r="BW186" s="224" t="n">
        <f aca="false">CI186</f>
        <v>0</v>
      </c>
      <c r="BX186" s="224" t="n">
        <f aca="false">CJ186</f>
        <v>0</v>
      </c>
      <c r="BY186" s="224" t="n">
        <f aca="false">CK186</f>
        <v>0</v>
      </c>
      <c r="BZ186" s="224" t="n">
        <f aca="false">CA186+CB186+CC186</f>
        <v>0</v>
      </c>
      <c r="CA186" s="225" t="n">
        <v>0</v>
      </c>
      <c r="CB186" s="225" t="n">
        <v>0</v>
      </c>
      <c r="CC186" s="225" t="n">
        <v>0</v>
      </c>
      <c r="CD186" s="224" t="n">
        <f aca="false">CE186+CF186+CG186</f>
        <v>0</v>
      </c>
      <c r="CE186" s="225" t="n">
        <v>0</v>
      </c>
      <c r="CF186" s="225" t="n">
        <v>0</v>
      </c>
      <c r="CG186" s="225" t="n">
        <v>0</v>
      </c>
      <c r="CH186" s="224" t="n">
        <f aca="false">CI186+CJ186+CK186</f>
        <v>0</v>
      </c>
      <c r="CI186" s="225" t="n">
        <v>0</v>
      </c>
      <c r="CJ186" s="225" t="n">
        <v>0</v>
      </c>
      <c r="CK186" s="225" t="n">
        <v>0</v>
      </c>
      <c r="CL186" s="224" t="n">
        <f aca="false">$AW186-$AX186-BA186</f>
        <v>0.0029999999999859</v>
      </c>
      <c r="CM186" s="224" t="n">
        <f aca="false">CY186</f>
        <v>0</v>
      </c>
      <c r="CN186" s="224" t="n">
        <f aca="false">CZ186</f>
        <v>0</v>
      </c>
      <c r="CO186" s="224" t="n">
        <f aca="false">DA186</f>
        <v>0</v>
      </c>
      <c r="CP186" s="224" t="n">
        <f aca="false">DB186</f>
        <v>0</v>
      </c>
      <c r="CQ186" s="224" t="n">
        <f aca="false">CR186+CS186+CT186</f>
        <v>0</v>
      </c>
      <c r="CR186" s="225" t="n">
        <v>0</v>
      </c>
      <c r="CS186" s="225" t="n">
        <v>0</v>
      </c>
      <c r="CT186" s="225" t="n">
        <v>0</v>
      </c>
      <c r="CU186" s="224" t="n">
        <f aca="false">CV186+CW186+CX186</f>
        <v>0</v>
      </c>
      <c r="CV186" s="225" t="n">
        <v>0</v>
      </c>
      <c r="CW186" s="225" t="n">
        <v>0</v>
      </c>
      <c r="CX186" s="225" t="n">
        <v>0</v>
      </c>
      <c r="CY186" s="224" t="n">
        <f aca="false">CZ186+DA186+DB186</f>
        <v>0</v>
      </c>
      <c r="CZ186" s="225" t="n">
        <v>0</v>
      </c>
      <c r="DA186" s="225" t="n">
        <v>0</v>
      </c>
      <c r="DB186" s="225" t="n">
        <v>0</v>
      </c>
      <c r="DC186" s="224" t="n">
        <f aca="false">$AW186-$AX186-BB186</f>
        <v>0.0029999999999859</v>
      </c>
      <c r="DD186" s="224" t="n">
        <f aca="false">DP186</f>
        <v>0</v>
      </c>
      <c r="DE186" s="224" t="n">
        <f aca="false">DQ186</f>
        <v>0</v>
      </c>
      <c r="DF186" s="224" t="n">
        <f aca="false">DR186</f>
        <v>0</v>
      </c>
      <c r="DG186" s="224" t="n">
        <f aca="false">DS186</f>
        <v>0</v>
      </c>
      <c r="DH186" s="224" t="n">
        <f aca="false">DI186+DJ186+DK186</f>
        <v>0</v>
      </c>
      <c r="DI186" s="225" t="n">
        <v>0</v>
      </c>
      <c r="DJ186" s="225" t="n">
        <v>0</v>
      </c>
      <c r="DK186" s="225" t="n">
        <v>0</v>
      </c>
      <c r="DL186" s="224" t="n">
        <f aca="false">DM186+DN186+DO186</f>
        <v>0</v>
      </c>
      <c r="DM186" s="225" t="n">
        <v>0</v>
      </c>
      <c r="DN186" s="225" t="n">
        <v>0</v>
      </c>
      <c r="DO186" s="225" t="n">
        <v>0</v>
      </c>
      <c r="DP186" s="224" t="n">
        <f aca="false">DQ186+DR186+DS186</f>
        <v>0</v>
      </c>
      <c r="DQ186" s="225" t="n">
        <v>0</v>
      </c>
      <c r="DR186" s="225" t="n">
        <v>0</v>
      </c>
      <c r="DS186" s="225" t="n">
        <v>0</v>
      </c>
      <c r="DT186" s="224" t="n">
        <f aca="false">$AW186-$AX186-BC186</f>
        <v>0.0029999999999859</v>
      </c>
      <c r="DU186" s="224" t="n">
        <f aca="false">BC186-AY186</f>
        <v>0</v>
      </c>
      <c r="DV186" s="225"/>
      <c r="DW186" s="225"/>
      <c r="DX186" s="226"/>
      <c r="DY186" s="225"/>
      <c r="DZ186" s="226"/>
      <c r="EA186" s="227"/>
      <c r="EB186" s="213" t="n">
        <v>0</v>
      </c>
      <c r="EC186" s="190" t="str">
        <f aca="false">AN186 &amp; EB186</f>
        <v>Амортизационные отчисления0</v>
      </c>
      <c r="ED186" s="190" t="str">
        <f aca="false">AN186&amp;AO186</f>
        <v>Амортизационные отчислениянет</v>
      </c>
      <c r="EE186" s="191"/>
      <c r="EF186" s="191"/>
      <c r="EG186" s="220"/>
      <c r="EH186" s="220"/>
      <c r="EI186" s="220"/>
      <c r="EJ186" s="220"/>
      <c r="EV186" s="191"/>
    </row>
    <row r="187" customFormat="false" ht="11.25" hidden="false" customHeight="true" outlineLevel="0" collapsed="false">
      <c r="C187" s="204"/>
      <c r="D187" s="205" t="n">
        <v>42</v>
      </c>
      <c r="E187" s="206" t="s">
        <v>259</v>
      </c>
      <c r="F187" s="206" t="s">
        <v>260</v>
      </c>
      <c r="G187" s="206" t="s">
        <v>261</v>
      </c>
      <c r="H187" s="206" t="s">
        <v>289</v>
      </c>
      <c r="I187" s="206" t="s">
        <v>263</v>
      </c>
      <c r="J187" s="206" t="s">
        <v>263</v>
      </c>
      <c r="K187" s="205" t="s">
        <v>264</v>
      </c>
      <c r="L187" s="206"/>
      <c r="M187" s="206"/>
      <c r="N187" s="205" t="n">
        <v>5</v>
      </c>
      <c r="O187" s="205" t="n">
        <v>2021</v>
      </c>
      <c r="P187" s="207" t="s">
        <v>178</v>
      </c>
      <c r="Q187" s="207" t="s">
        <v>276</v>
      </c>
      <c r="R187" s="208" t="n">
        <v>3.79</v>
      </c>
      <c r="S187" s="209" t="n">
        <v>100</v>
      </c>
      <c r="T187" s="210"/>
      <c r="U187" s="211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  <c r="BI187" s="212"/>
      <c r="BJ187" s="212"/>
      <c r="BK187" s="212"/>
      <c r="BL187" s="212"/>
      <c r="BM187" s="212"/>
      <c r="BN187" s="212"/>
      <c r="BO187" s="212"/>
      <c r="BP187" s="212"/>
      <c r="BQ187" s="212"/>
      <c r="BR187" s="212"/>
      <c r="BS187" s="212"/>
      <c r="BT187" s="212"/>
      <c r="BU187" s="212"/>
      <c r="BV187" s="212"/>
      <c r="BW187" s="212"/>
      <c r="BX187" s="212"/>
      <c r="BY187" s="212"/>
      <c r="BZ187" s="212"/>
      <c r="CA187" s="212"/>
      <c r="CB187" s="212"/>
      <c r="CC187" s="212"/>
      <c r="CD187" s="212"/>
      <c r="CE187" s="212"/>
      <c r="CF187" s="212"/>
      <c r="CG187" s="212"/>
      <c r="CH187" s="212"/>
      <c r="CI187" s="212"/>
      <c r="CJ187" s="212"/>
      <c r="CK187" s="212"/>
      <c r="CL187" s="212"/>
      <c r="CM187" s="212"/>
      <c r="CN187" s="212"/>
      <c r="CO187" s="212"/>
      <c r="CP187" s="212"/>
      <c r="CQ187" s="212"/>
      <c r="CR187" s="212"/>
      <c r="CS187" s="212"/>
      <c r="CT187" s="212"/>
      <c r="CU187" s="212"/>
      <c r="CV187" s="212"/>
      <c r="CW187" s="212"/>
      <c r="CX187" s="212"/>
      <c r="CY187" s="212"/>
      <c r="CZ187" s="212"/>
      <c r="DA187" s="212"/>
      <c r="DB187" s="212"/>
      <c r="DC187" s="212"/>
      <c r="DD187" s="212"/>
      <c r="DE187" s="212"/>
      <c r="DF187" s="212"/>
      <c r="DG187" s="212"/>
      <c r="DH187" s="212"/>
      <c r="DI187" s="212"/>
      <c r="DJ187" s="212"/>
      <c r="DK187" s="212"/>
      <c r="DL187" s="212"/>
      <c r="DM187" s="212"/>
      <c r="DN187" s="212"/>
      <c r="DO187" s="212"/>
      <c r="DP187" s="212"/>
      <c r="DQ187" s="212"/>
      <c r="DR187" s="212"/>
      <c r="DS187" s="212"/>
      <c r="DT187" s="212"/>
      <c r="DU187" s="212"/>
      <c r="DV187" s="212"/>
      <c r="DW187" s="212"/>
      <c r="DX187" s="212"/>
      <c r="DY187" s="212"/>
      <c r="DZ187" s="212"/>
      <c r="EA187" s="212"/>
      <c r="EB187" s="213"/>
      <c r="EC187" s="191"/>
      <c r="ED187" s="191"/>
      <c r="EE187" s="191"/>
      <c r="EF187" s="191"/>
      <c r="EG187" s="191"/>
      <c r="EH187" s="191"/>
      <c r="EI187" s="191"/>
    </row>
    <row r="188" customFormat="false" ht="11.25" hidden="false" customHeight="true" outlineLevel="0" collapsed="false">
      <c r="C188" s="204"/>
      <c r="D188" s="205"/>
      <c r="E188" s="206"/>
      <c r="F188" s="206"/>
      <c r="G188" s="206"/>
      <c r="H188" s="206"/>
      <c r="I188" s="206"/>
      <c r="J188" s="206"/>
      <c r="K188" s="205"/>
      <c r="L188" s="214"/>
      <c r="M188" s="214"/>
      <c r="N188" s="205"/>
      <c r="O188" s="205"/>
      <c r="P188" s="207"/>
      <c r="Q188" s="207"/>
      <c r="R188" s="208"/>
      <c r="S188" s="209"/>
      <c r="T188" s="210"/>
      <c r="U188" s="215"/>
      <c r="V188" s="216" t="n">
        <v>1</v>
      </c>
      <c r="W188" s="183" t="s">
        <v>266</v>
      </c>
      <c r="X188" s="183" t="s">
        <v>308</v>
      </c>
      <c r="Y188" s="183" t="s">
        <v>268</v>
      </c>
      <c r="Z188" s="183" t="s">
        <v>269</v>
      </c>
      <c r="AA188" s="183" t="s">
        <v>269</v>
      </c>
      <c r="AB188" s="183" t="s">
        <v>264</v>
      </c>
      <c r="AC188" s="183" t="s">
        <v>270</v>
      </c>
      <c r="AD188" s="183" t="s">
        <v>271</v>
      </c>
      <c r="AE188" s="183" t="s">
        <v>309</v>
      </c>
      <c r="AF188" s="183" t="s">
        <v>310</v>
      </c>
      <c r="AG188" s="183" t="s">
        <v>263</v>
      </c>
      <c r="AH188" s="183" t="s">
        <v>263</v>
      </c>
      <c r="AI188" s="183" t="s">
        <v>264</v>
      </c>
      <c r="AJ188" s="183" t="s">
        <v>270</v>
      </c>
      <c r="AK188" s="183" t="s">
        <v>271</v>
      </c>
      <c r="AL188" s="217"/>
      <c r="AM188" s="218"/>
      <c r="AN188" s="219"/>
      <c r="AO188" s="219"/>
      <c r="AP188" s="219"/>
      <c r="AQ188" s="219"/>
      <c r="AR188" s="219"/>
      <c r="AS188" s="219"/>
      <c r="AT188" s="219"/>
      <c r="AU188" s="219"/>
      <c r="AV188" s="219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3"/>
      <c r="BI188" s="143"/>
      <c r="BJ188" s="143"/>
      <c r="BK188" s="143"/>
      <c r="BL188" s="143"/>
      <c r="BM188" s="143"/>
      <c r="BN188" s="143"/>
      <c r="BO188" s="143"/>
      <c r="BP188" s="143"/>
      <c r="BQ188" s="143"/>
      <c r="BR188" s="143"/>
      <c r="BS188" s="143"/>
      <c r="BT188" s="143"/>
      <c r="BU188" s="143"/>
      <c r="BV188" s="143"/>
      <c r="BW188" s="143"/>
      <c r="BX188" s="143"/>
      <c r="BY188" s="143"/>
      <c r="BZ188" s="143"/>
      <c r="CA188" s="143"/>
      <c r="CB188" s="143"/>
      <c r="CC188" s="143"/>
      <c r="CD188" s="143"/>
      <c r="CE188" s="143"/>
      <c r="CF188" s="143"/>
      <c r="CG188" s="143"/>
      <c r="CH188" s="143"/>
      <c r="CI188" s="143"/>
      <c r="CJ188" s="143"/>
      <c r="CK188" s="143"/>
      <c r="CL188" s="143"/>
      <c r="CM188" s="143"/>
      <c r="CN188" s="143"/>
      <c r="CO188" s="143"/>
      <c r="CP188" s="143"/>
      <c r="CQ188" s="143"/>
      <c r="CR188" s="143"/>
      <c r="CS188" s="143"/>
      <c r="CT188" s="143"/>
      <c r="CU188" s="143"/>
      <c r="CV188" s="143"/>
      <c r="CW188" s="143"/>
      <c r="CX188" s="143"/>
      <c r="CY188" s="143"/>
      <c r="CZ188" s="143"/>
      <c r="DA188" s="143"/>
      <c r="DB188" s="143"/>
      <c r="DC188" s="143"/>
      <c r="DD188" s="143"/>
      <c r="DE188" s="143"/>
      <c r="DF188" s="143"/>
      <c r="DG188" s="143"/>
      <c r="DH188" s="143"/>
      <c r="DI188" s="143"/>
      <c r="DJ188" s="143"/>
      <c r="DK188" s="143"/>
      <c r="DL188" s="143"/>
      <c r="DM188" s="143"/>
      <c r="DN188" s="143"/>
      <c r="DO188" s="143"/>
      <c r="DP188" s="143"/>
      <c r="DQ188" s="143"/>
      <c r="DR188" s="143"/>
      <c r="DS188" s="143"/>
      <c r="DT188" s="143"/>
      <c r="DU188" s="143"/>
      <c r="DV188" s="143"/>
      <c r="DW188" s="143"/>
      <c r="DX188" s="143"/>
      <c r="DY188" s="143"/>
      <c r="DZ188" s="143"/>
      <c r="EA188" s="143"/>
      <c r="EB188" s="213"/>
      <c r="EC188" s="220"/>
      <c r="ED188" s="220"/>
      <c r="EE188" s="220"/>
      <c r="EF188" s="191"/>
      <c r="EG188" s="220"/>
      <c r="EH188" s="220"/>
      <c r="EI188" s="220"/>
      <c r="EJ188" s="220"/>
      <c r="EK188" s="220"/>
    </row>
    <row r="189" customFormat="false" ht="15" hidden="false" customHeight="true" outlineLevel="0" collapsed="false">
      <c r="C189" s="204"/>
      <c r="D189" s="205"/>
      <c r="E189" s="206"/>
      <c r="F189" s="206"/>
      <c r="G189" s="206"/>
      <c r="H189" s="206"/>
      <c r="I189" s="206"/>
      <c r="J189" s="206"/>
      <c r="K189" s="205"/>
      <c r="L189" s="214"/>
      <c r="M189" s="214"/>
      <c r="N189" s="205"/>
      <c r="O189" s="205"/>
      <c r="P189" s="207"/>
      <c r="Q189" s="207"/>
      <c r="R189" s="208"/>
      <c r="S189" s="209"/>
      <c r="T189" s="210"/>
      <c r="U189" s="215"/>
      <c r="V189" s="216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221"/>
      <c r="AM189" s="183" t="s">
        <v>274</v>
      </c>
      <c r="AN189" s="222" t="s">
        <v>223</v>
      </c>
      <c r="AO189" s="223" t="s">
        <v>56</v>
      </c>
      <c r="AP189" s="223"/>
      <c r="AQ189" s="223"/>
      <c r="AR189" s="223"/>
      <c r="AS189" s="223"/>
      <c r="AT189" s="223"/>
      <c r="AU189" s="223"/>
      <c r="AV189" s="223"/>
      <c r="AW189" s="224" t="n">
        <v>196.81301</v>
      </c>
      <c r="AX189" s="224" t="n">
        <v>7.46101</v>
      </c>
      <c r="AY189" s="224" t="n">
        <v>0</v>
      </c>
      <c r="AZ189" s="224" t="n">
        <f aca="false">BE189</f>
        <v>0</v>
      </c>
      <c r="BA189" s="224" t="n">
        <f aca="false">BV189</f>
        <v>0</v>
      </c>
      <c r="BB189" s="224" t="n">
        <f aca="false">CM189</f>
        <v>0</v>
      </c>
      <c r="BC189" s="224" t="n">
        <f aca="false">DD189</f>
        <v>223.58</v>
      </c>
      <c r="BD189" s="224" t="n">
        <f aca="false">AW189-AX189-BC189</f>
        <v>-34.228</v>
      </c>
      <c r="BE189" s="224" t="n">
        <f aca="false">BQ189</f>
        <v>0</v>
      </c>
      <c r="BF189" s="224" t="n">
        <f aca="false">BR189</f>
        <v>0</v>
      </c>
      <c r="BG189" s="224" t="n">
        <f aca="false">BS189</f>
        <v>0</v>
      </c>
      <c r="BH189" s="224" t="n">
        <f aca="false">BT189</f>
        <v>0</v>
      </c>
      <c r="BI189" s="224" t="n">
        <f aca="false">BJ189+BK189+BL189</f>
        <v>0</v>
      </c>
      <c r="BJ189" s="225" t="n">
        <v>0</v>
      </c>
      <c r="BK189" s="225" t="n">
        <v>0</v>
      </c>
      <c r="BL189" s="225" t="n">
        <v>0</v>
      </c>
      <c r="BM189" s="224" t="n">
        <f aca="false">BN189+BO189+BP189</f>
        <v>0</v>
      </c>
      <c r="BN189" s="225" t="n">
        <v>0</v>
      </c>
      <c r="BO189" s="225" t="n">
        <v>0</v>
      </c>
      <c r="BP189" s="225" t="n">
        <v>0</v>
      </c>
      <c r="BQ189" s="224" t="n">
        <f aca="false">BR189+BS189+BT189</f>
        <v>0</v>
      </c>
      <c r="BR189" s="225" t="n">
        <v>0</v>
      </c>
      <c r="BS189" s="225" t="n">
        <v>0</v>
      </c>
      <c r="BT189" s="225" t="n">
        <v>0</v>
      </c>
      <c r="BU189" s="224" t="n">
        <f aca="false">$AW189-$AX189-AZ189</f>
        <v>189.352</v>
      </c>
      <c r="BV189" s="224" t="n">
        <f aca="false">CH189</f>
        <v>0</v>
      </c>
      <c r="BW189" s="224" t="n">
        <f aca="false">CI189</f>
        <v>0</v>
      </c>
      <c r="BX189" s="224" t="n">
        <f aca="false">CJ189</f>
        <v>0</v>
      </c>
      <c r="BY189" s="224" t="n">
        <f aca="false">CK189</f>
        <v>0</v>
      </c>
      <c r="BZ189" s="224" t="n">
        <f aca="false">CA189+CB189+CC189</f>
        <v>0</v>
      </c>
      <c r="CA189" s="225" t="n">
        <v>0</v>
      </c>
      <c r="CB189" s="225" t="n">
        <v>0</v>
      </c>
      <c r="CC189" s="225" t="n">
        <v>0</v>
      </c>
      <c r="CD189" s="224" t="n">
        <f aca="false">CE189+CF189+CG189</f>
        <v>0</v>
      </c>
      <c r="CE189" s="225" t="n">
        <v>0</v>
      </c>
      <c r="CF189" s="225" t="n">
        <v>0</v>
      </c>
      <c r="CG189" s="225" t="n">
        <v>0</v>
      </c>
      <c r="CH189" s="224" t="n">
        <f aca="false">CI189+CJ189+CK189</f>
        <v>0</v>
      </c>
      <c r="CI189" s="225" t="n">
        <v>0</v>
      </c>
      <c r="CJ189" s="225" t="n">
        <v>0</v>
      </c>
      <c r="CK189" s="225" t="n">
        <v>0</v>
      </c>
      <c r="CL189" s="224" t="n">
        <f aca="false">$AW189-$AX189-BA189</f>
        <v>189.352</v>
      </c>
      <c r="CM189" s="224" t="n">
        <f aca="false">CY189</f>
        <v>0</v>
      </c>
      <c r="CN189" s="224" t="n">
        <f aca="false">CZ189</f>
        <v>0</v>
      </c>
      <c r="CO189" s="224" t="n">
        <f aca="false">DA189</f>
        <v>0</v>
      </c>
      <c r="CP189" s="224" t="n">
        <f aca="false">DB189</f>
        <v>0</v>
      </c>
      <c r="CQ189" s="224" t="n">
        <f aca="false">CR189+CS189+CT189</f>
        <v>0</v>
      </c>
      <c r="CR189" s="225" t="n">
        <v>0</v>
      </c>
      <c r="CS189" s="225" t="n">
        <v>0</v>
      </c>
      <c r="CT189" s="225" t="n">
        <v>0</v>
      </c>
      <c r="CU189" s="224" t="n">
        <f aca="false">CV189+CW189+CX189</f>
        <v>0</v>
      </c>
      <c r="CV189" s="225" t="n">
        <v>0</v>
      </c>
      <c r="CW189" s="225" t="n">
        <v>0</v>
      </c>
      <c r="CX189" s="225" t="n">
        <v>0</v>
      </c>
      <c r="CY189" s="224" t="n">
        <f aca="false">CZ189+DA189+DB189</f>
        <v>0</v>
      </c>
      <c r="CZ189" s="225" t="n">
        <v>0</v>
      </c>
      <c r="DA189" s="225" t="n">
        <v>0</v>
      </c>
      <c r="DB189" s="225" t="n">
        <v>0</v>
      </c>
      <c r="DC189" s="224" t="n">
        <f aca="false">$AW189-$AX189-BB189</f>
        <v>189.352</v>
      </c>
      <c r="DD189" s="224" t="n">
        <f aca="false">DP189</f>
        <v>223.58</v>
      </c>
      <c r="DE189" s="224" t="n">
        <f aca="false">DQ189</f>
        <v>0</v>
      </c>
      <c r="DF189" s="224" t="n">
        <f aca="false">DR189</f>
        <v>223.58</v>
      </c>
      <c r="DG189" s="224" t="n">
        <f aca="false">DS189</f>
        <v>0</v>
      </c>
      <c r="DH189" s="224" t="n">
        <f aca="false">DI189+DJ189+DK189</f>
        <v>0</v>
      </c>
      <c r="DI189" s="225" t="n">
        <v>0</v>
      </c>
      <c r="DJ189" s="225" t="n">
        <v>0</v>
      </c>
      <c r="DK189" s="225" t="n">
        <v>0</v>
      </c>
      <c r="DL189" s="224" t="n">
        <f aca="false">DM189+DN189+DO189</f>
        <v>0</v>
      </c>
      <c r="DM189" s="225" t="n">
        <v>0</v>
      </c>
      <c r="DN189" s="225" t="n">
        <v>0</v>
      </c>
      <c r="DO189" s="225" t="n">
        <v>0</v>
      </c>
      <c r="DP189" s="224" t="n">
        <f aca="false">DQ189+DR189+DS189</f>
        <v>223.58</v>
      </c>
      <c r="DQ189" s="225" t="n">
        <v>0</v>
      </c>
      <c r="DR189" s="225" t="n">
        <v>223.58</v>
      </c>
      <c r="DS189" s="225" t="n">
        <v>0</v>
      </c>
      <c r="DT189" s="224" t="n">
        <f aca="false">$AW189-$AX189-BC189</f>
        <v>-34.228</v>
      </c>
      <c r="DU189" s="224" t="n">
        <f aca="false">BC189-AY189</f>
        <v>223.58</v>
      </c>
      <c r="DV189" s="225"/>
      <c r="DW189" s="225"/>
      <c r="DX189" s="226" t="s">
        <v>290</v>
      </c>
      <c r="DY189" s="225" t="n">
        <f aca="false">DU189</f>
        <v>223.58</v>
      </c>
      <c r="DZ189" s="226" t="s">
        <v>290</v>
      </c>
      <c r="EA189" s="228" t="s">
        <v>279</v>
      </c>
      <c r="EB189" s="213" t="n">
        <v>0</v>
      </c>
      <c r="EC189" s="190" t="str">
        <f aca="false">AN189 &amp; EB189</f>
        <v>Амортизационные отчисления0</v>
      </c>
      <c r="ED189" s="190" t="str">
        <f aca="false">AN189&amp;AO189</f>
        <v>Амортизационные отчислениянет</v>
      </c>
      <c r="EE189" s="191"/>
      <c r="EF189" s="191"/>
      <c r="EG189" s="220"/>
      <c r="EH189" s="220"/>
      <c r="EI189" s="220"/>
      <c r="EJ189" s="220"/>
      <c r="EV189" s="191"/>
    </row>
    <row r="190" customFormat="false" ht="11.25" hidden="false" customHeight="true" outlineLevel="0" collapsed="false">
      <c r="C190" s="204"/>
      <c r="D190" s="205" t="n">
        <v>43</v>
      </c>
      <c r="E190" s="206" t="s">
        <v>259</v>
      </c>
      <c r="F190" s="206" t="s">
        <v>260</v>
      </c>
      <c r="G190" s="206" t="s">
        <v>261</v>
      </c>
      <c r="H190" s="206" t="s">
        <v>305</v>
      </c>
      <c r="I190" s="206" t="s">
        <v>263</v>
      </c>
      <c r="J190" s="206" t="s">
        <v>263</v>
      </c>
      <c r="K190" s="205" t="s">
        <v>264</v>
      </c>
      <c r="L190" s="206"/>
      <c r="M190" s="206"/>
      <c r="N190" s="205" t="n">
        <v>5</v>
      </c>
      <c r="O190" s="205" t="n">
        <v>2020</v>
      </c>
      <c r="P190" s="207" t="s">
        <v>178</v>
      </c>
      <c r="Q190" s="207" t="s">
        <v>282</v>
      </c>
      <c r="R190" s="208" t="n">
        <v>100</v>
      </c>
      <c r="S190" s="209" t="n">
        <v>100</v>
      </c>
      <c r="T190" s="210"/>
      <c r="U190" s="211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/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  <c r="BI190" s="212"/>
      <c r="BJ190" s="212"/>
      <c r="BK190" s="212"/>
      <c r="BL190" s="212"/>
      <c r="BM190" s="212"/>
      <c r="BN190" s="212"/>
      <c r="BO190" s="212"/>
      <c r="BP190" s="212"/>
      <c r="BQ190" s="212"/>
      <c r="BR190" s="212"/>
      <c r="BS190" s="212"/>
      <c r="BT190" s="212"/>
      <c r="BU190" s="212"/>
      <c r="BV190" s="212"/>
      <c r="BW190" s="212"/>
      <c r="BX190" s="212"/>
      <c r="BY190" s="212"/>
      <c r="BZ190" s="212"/>
      <c r="CA190" s="212"/>
      <c r="CB190" s="212"/>
      <c r="CC190" s="212"/>
      <c r="CD190" s="212"/>
      <c r="CE190" s="212"/>
      <c r="CF190" s="212"/>
      <c r="CG190" s="212"/>
      <c r="CH190" s="212"/>
      <c r="CI190" s="212"/>
      <c r="CJ190" s="212"/>
      <c r="CK190" s="212"/>
      <c r="CL190" s="212"/>
      <c r="CM190" s="212"/>
      <c r="CN190" s="212"/>
      <c r="CO190" s="212"/>
      <c r="CP190" s="212"/>
      <c r="CQ190" s="212"/>
      <c r="CR190" s="212"/>
      <c r="CS190" s="212"/>
      <c r="CT190" s="212"/>
      <c r="CU190" s="212"/>
      <c r="CV190" s="212"/>
      <c r="CW190" s="212"/>
      <c r="CX190" s="212"/>
      <c r="CY190" s="212"/>
      <c r="CZ190" s="212"/>
      <c r="DA190" s="212"/>
      <c r="DB190" s="212"/>
      <c r="DC190" s="212"/>
      <c r="DD190" s="212"/>
      <c r="DE190" s="212"/>
      <c r="DF190" s="212"/>
      <c r="DG190" s="212"/>
      <c r="DH190" s="212"/>
      <c r="DI190" s="212"/>
      <c r="DJ190" s="212"/>
      <c r="DK190" s="212"/>
      <c r="DL190" s="212"/>
      <c r="DM190" s="212"/>
      <c r="DN190" s="212"/>
      <c r="DO190" s="212"/>
      <c r="DP190" s="212"/>
      <c r="DQ190" s="212"/>
      <c r="DR190" s="212"/>
      <c r="DS190" s="212"/>
      <c r="DT190" s="212"/>
      <c r="DU190" s="212"/>
      <c r="DV190" s="212"/>
      <c r="DW190" s="212"/>
      <c r="DX190" s="212"/>
      <c r="DY190" s="212"/>
      <c r="DZ190" s="212"/>
      <c r="EA190" s="212"/>
      <c r="EB190" s="213"/>
      <c r="EC190" s="191"/>
      <c r="ED190" s="191"/>
      <c r="EE190" s="191"/>
      <c r="EF190" s="191"/>
      <c r="EG190" s="191"/>
      <c r="EH190" s="191"/>
      <c r="EI190" s="191"/>
    </row>
    <row r="191" customFormat="false" ht="11.25" hidden="false" customHeight="true" outlineLevel="0" collapsed="false">
      <c r="C191" s="204"/>
      <c r="D191" s="205"/>
      <c r="E191" s="206"/>
      <c r="F191" s="206"/>
      <c r="G191" s="206"/>
      <c r="H191" s="206"/>
      <c r="I191" s="206"/>
      <c r="J191" s="206"/>
      <c r="K191" s="205"/>
      <c r="L191" s="214"/>
      <c r="M191" s="214"/>
      <c r="N191" s="205"/>
      <c r="O191" s="205"/>
      <c r="P191" s="207"/>
      <c r="Q191" s="207"/>
      <c r="R191" s="208"/>
      <c r="S191" s="209"/>
      <c r="T191" s="210"/>
      <c r="U191" s="215"/>
      <c r="V191" s="216" t="n">
        <v>1</v>
      </c>
      <c r="W191" s="183" t="s">
        <v>266</v>
      </c>
      <c r="X191" s="183" t="s">
        <v>308</v>
      </c>
      <c r="Y191" s="183" t="s">
        <v>268</v>
      </c>
      <c r="Z191" s="183" t="s">
        <v>269</v>
      </c>
      <c r="AA191" s="183" t="s">
        <v>269</v>
      </c>
      <c r="AB191" s="183" t="s">
        <v>264</v>
      </c>
      <c r="AC191" s="183" t="s">
        <v>270</v>
      </c>
      <c r="AD191" s="183" t="s">
        <v>271</v>
      </c>
      <c r="AE191" s="183" t="s">
        <v>309</v>
      </c>
      <c r="AF191" s="183" t="s">
        <v>310</v>
      </c>
      <c r="AG191" s="183" t="s">
        <v>263</v>
      </c>
      <c r="AH191" s="183" t="s">
        <v>263</v>
      </c>
      <c r="AI191" s="183" t="s">
        <v>264</v>
      </c>
      <c r="AJ191" s="183" t="s">
        <v>270</v>
      </c>
      <c r="AK191" s="183" t="s">
        <v>271</v>
      </c>
      <c r="AL191" s="217"/>
      <c r="AM191" s="218"/>
      <c r="AN191" s="219"/>
      <c r="AO191" s="219"/>
      <c r="AP191" s="219"/>
      <c r="AQ191" s="219"/>
      <c r="AR191" s="219"/>
      <c r="AS191" s="219"/>
      <c r="AT191" s="219"/>
      <c r="AU191" s="219"/>
      <c r="AV191" s="219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3"/>
      <c r="BI191" s="143"/>
      <c r="BJ191" s="143"/>
      <c r="BK191" s="143"/>
      <c r="BL191" s="143"/>
      <c r="BM191" s="143"/>
      <c r="BN191" s="143"/>
      <c r="BO191" s="143"/>
      <c r="BP191" s="143"/>
      <c r="BQ191" s="143"/>
      <c r="BR191" s="143"/>
      <c r="BS191" s="143"/>
      <c r="BT191" s="143"/>
      <c r="BU191" s="143"/>
      <c r="BV191" s="143"/>
      <c r="BW191" s="143"/>
      <c r="BX191" s="143"/>
      <c r="BY191" s="143"/>
      <c r="BZ191" s="143"/>
      <c r="CA191" s="143"/>
      <c r="CB191" s="143"/>
      <c r="CC191" s="143"/>
      <c r="CD191" s="143"/>
      <c r="CE191" s="143"/>
      <c r="CF191" s="143"/>
      <c r="CG191" s="143"/>
      <c r="CH191" s="143"/>
      <c r="CI191" s="143"/>
      <c r="CJ191" s="143"/>
      <c r="CK191" s="143"/>
      <c r="CL191" s="143"/>
      <c r="CM191" s="143"/>
      <c r="CN191" s="143"/>
      <c r="CO191" s="143"/>
      <c r="CP191" s="143"/>
      <c r="CQ191" s="143"/>
      <c r="CR191" s="143"/>
      <c r="CS191" s="143"/>
      <c r="CT191" s="143"/>
      <c r="CU191" s="143"/>
      <c r="CV191" s="143"/>
      <c r="CW191" s="143"/>
      <c r="CX191" s="143"/>
      <c r="CY191" s="143"/>
      <c r="CZ191" s="143"/>
      <c r="DA191" s="143"/>
      <c r="DB191" s="143"/>
      <c r="DC191" s="143"/>
      <c r="DD191" s="143"/>
      <c r="DE191" s="143"/>
      <c r="DF191" s="143"/>
      <c r="DG191" s="143"/>
      <c r="DH191" s="143"/>
      <c r="DI191" s="143"/>
      <c r="DJ191" s="143"/>
      <c r="DK191" s="143"/>
      <c r="DL191" s="143"/>
      <c r="DM191" s="143"/>
      <c r="DN191" s="143"/>
      <c r="DO191" s="143"/>
      <c r="DP191" s="143"/>
      <c r="DQ191" s="143"/>
      <c r="DR191" s="143"/>
      <c r="DS191" s="143"/>
      <c r="DT191" s="143"/>
      <c r="DU191" s="143"/>
      <c r="DV191" s="143"/>
      <c r="DW191" s="143"/>
      <c r="DX191" s="143"/>
      <c r="DY191" s="143"/>
      <c r="DZ191" s="143"/>
      <c r="EA191" s="143"/>
      <c r="EB191" s="213"/>
      <c r="EC191" s="220"/>
      <c r="ED191" s="220"/>
      <c r="EE191" s="220"/>
      <c r="EF191" s="191"/>
      <c r="EG191" s="220"/>
      <c r="EH191" s="220"/>
      <c r="EI191" s="220"/>
      <c r="EJ191" s="220"/>
      <c r="EK191" s="220"/>
    </row>
    <row r="192" customFormat="false" ht="15" hidden="false" customHeight="true" outlineLevel="0" collapsed="false">
      <c r="C192" s="204"/>
      <c r="D192" s="205"/>
      <c r="E192" s="206"/>
      <c r="F192" s="206"/>
      <c r="G192" s="206"/>
      <c r="H192" s="206"/>
      <c r="I192" s="206"/>
      <c r="J192" s="206"/>
      <c r="K192" s="205"/>
      <c r="L192" s="214"/>
      <c r="M192" s="214"/>
      <c r="N192" s="205"/>
      <c r="O192" s="205"/>
      <c r="P192" s="207"/>
      <c r="Q192" s="207"/>
      <c r="R192" s="208"/>
      <c r="S192" s="209"/>
      <c r="T192" s="210"/>
      <c r="U192" s="215"/>
      <c r="V192" s="216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221"/>
      <c r="AM192" s="183" t="s">
        <v>274</v>
      </c>
      <c r="AN192" s="222" t="s">
        <v>223</v>
      </c>
      <c r="AO192" s="223" t="s">
        <v>56</v>
      </c>
      <c r="AP192" s="223"/>
      <c r="AQ192" s="223"/>
      <c r="AR192" s="223"/>
      <c r="AS192" s="223"/>
      <c r="AT192" s="223"/>
      <c r="AU192" s="223"/>
      <c r="AV192" s="223"/>
      <c r="AW192" s="224" t="n">
        <v>1357.7</v>
      </c>
      <c r="AX192" s="224" t="n">
        <v>1357.7</v>
      </c>
      <c r="AY192" s="224" t="n">
        <v>0</v>
      </c>
      <c r="AZ192" s="224" t="n">
        <f aca="false">BE192</f>
        <v>0</v>
      </c>
      <c r="BA192" s="224" t="n">
        <f aca="false">BV192</f>
        <v>0</v>
      </c>
      <c r="BB192" s="224" t="n">
        <f aca="false">CM192</f>
        <v>0</v>
      </c>
      <c r="BC192" s="224" t="n">
        <f aca="false">DD192</f>
        <v>0</v>
      </c>
      <c r="BD192" s="224" t="n">
        <f aca="false">AW192-AX192-BC192</f>
        <v>0</v>
      </c>
      <c r="BE192" s="224" t="n">
        <f aca="false">BQ192</f>
        <v>0</v>
      </c>
      <c r="BF192" s="224" t="n">
        <f aca="false">BR192</f>
        <v>0</v>
      </c>
      <c r="BG192" s="224" t="n">
        <f aca="false">BS192</f>
        <v>0</v>
      </c>
      <c r="BH192" s="224" t="n">
        <f aca="false">BT192</f>
        <v>0</v>
      </c>
      <c r="BI192" s="224" t="n">
        <f aca="false">BJ192+BK192+BL192</f>
        <v>0</v>
      </c>
      <c r="BJ192" s="225" t="n">
        <v>0</v>
      </c>
      <c r="BK192" s="225" t="n">
        <v>0</v>
      </c>
      <c r="BL192" s="225" t="n">
        <v>0</v>
      </c>
      <c r="BM192" s="224" t="n">
        <f aca="false">BN192+BO192+BP192</f>
        <v>0</v>
      </c>
      <c r="BN192" s="225" t="n">
        <v>0</v>
      </c>
      <c r="BO192" s="225" t="n">
        <v>0</v>
      </c>
      <c r="BP192" s="225" t="n">
        <v>0</v>
      </c>
      <c r="BQ192" s="224" t="n">
        <f aca="false">BR192+BS192+BT192</f>
        <v>0</v>
      </c>
      <c r="BR192" s="225" t="n">
        <v>0</v>
      </c>
      <c r="BS192" s="225" t="n">
        <v>0</v>
      </c>
      <c r="BT192" s="225" t="n">
        <v>0</v>
      </c>
      <c r="BU192" s="224" t="n">
        <f aca="false">$AW192-$AX192-AZ192</f>
        <v>0</v>
      </c>
      <c r="BV192" s="224" t="n">
        <f aca="false">CH192</f>
        <v>0</v>
      </c>
      <c r="BW192" s="224" t="n">
        <f aca="false">CI192</f>
        <v>0</v>
      </c>
      <c r="BX192" s="224" t="n">
        <f aca="false">CJ192</f>
        <v>0</v>
      </c>
      <c r="BY192" s="224" t="n">
        <f aca="false">CK192</f>
        <v>0</v>
      </c>
      <c r="BZ192" s="224" t="n">
        <f aca="false">CA192+CB192+CC192</f>
        <v>0</v>
      </c>
      <c r="CA192" s="225" t="n">
        <v>0</v>
      </c>
      <c r="CB192" s="225" t="n">
        <v>0</v>
      </c>
      <c r="CC192" s="225" t="n">
        <v>0</v>
      </c>
      <c r="CD192" s="224" t="n">
        <f aca="false">CE192+CF192+CG192</f>
        <v>0</v>
      </c>
      <c r="CE192" s="225" t="n">
        <v>0</v>
      </c>
      <c r="CF192" s="225" t="n">
        <v>0</v>
      </c>
      <c r="CG192" s="225" t="n">
        <v>0</v>
      </c>
      <c r="CH192" s="224" t="n">
        <f aca="false">CI192+CJ192+CK192</f>
        <v>0</v>
      </c>
      <c r="CI192" s="225" t="n">
        <v>0</v>
      </c>
      <c r="CJ192" s="225" t="n">
        <v>0</v>
      </c>
      <c r="CK192" s="225" t="n">
        <v>0</v>
      </c>
      <c r="CL192" s="224" t="n">
        <f aca="false">$AW192-$AX192-BA192</f>
        <v>0</v>
      </c>
      <c r="CM192" s="224" t="n">
        <f aca="false">CY192</f>
        <v>0</v>
      </c>
      <c r="CN192" s="224" t="n">
        <f aca="false">CZ192</f>
        <v>0</v>
      </c>
      <c r="CO192" s="224" t="n">
        <f aca="false">DA192</f>
        <v>0</v>
      </c>
      <c r="CP192" s="224" t="n">
        <f aca="false">DB192</f>
        <v>0</v>
      </c>
      <c r="CQ192" s="224" t="n">
        <f aca="false">CR192+CS192+CT192</f>
        <v>0</v>
      </c>
      <c r="CR192" s="225" t="n">
        <v>0</v>
      </c>
      <c r="CS192" s="225" t="n">
        <v>0</v>
      </c>
      <c r="CT192" s="225" t="n">
        <v>0</v>
      </c>
      <c r="CU192" s="224" t="n">
        <f aca="false">CV192+CW192+CX192</f>
        <v>0</v>
      </c>
      <c r="CV192" s="225" t="n">
        <v>0</v>
      </c>
      <c r="CW192" s="225" t="n">
        <v>0</v>
      </c>
      <c r="CX192" s="225" t="n">
        <v>0</v>
      </c>
      <c r="CY192" s="224" t="n">
        <f aca="false">CZ192+DA192+DB192</f>
        <v>0</v>
      </c>
      <c r="CZ192" s="225" t="n">
        <v>0</v>
      </c>
      <c r="DA192" s="225" t="n">
        <v>0</v>
      </c>
      <c r="DB192" s="225" t="n">
        <v>0</v>
      </c>
      <c r="DC192" s="224" t="n">
        <f aca="false">$AW192-$AX192-BB192</f>
        <v>0</v>
      </c>
      <c r="DD192" s="224" t="n">
        <f aca="false">DP192</f>
        <v>0</v>
      </c>
      <c r="DE192" s="224" t="n">
        <f aca="false">DQ192</f>
        <v>0</v>
      </c>
      <c r="DF192" s="224" t="n">
        <f aca="false">DR192</f>
        <v>0</v>
      </c>
      <c r="DG192" s="224" t="n">
        <f aca="false">DS192</f>
        <v>0</v>
      </c>
      <c r="DH192" s="224" t="n">
        <f aca="false">DI192+DJ192+DK192</f>
        <v>0</v>
      </c>
      <c r="DI192" s="225" t="n">
        <v>0</v>
      </c>
      <c r="DJ192" s="225" t="n">
        <v>0</v>
      </c>
      <c r="DK192" s="225" t="n">
        <v>0</v>
      </c>
      <c r="DL192" s="224" t="n">
        <f aca="false">DM192+DN192+DO192</f>
        <v>0</v>
      </c>
      <c r="DM192" s="225" t="n">
        <v>0</v>
      </c>
      <c r="DN192" s="225" t="n">
        <v>0</v>
      </c>
      <c r="DO192" s="225" t="n">
        <v>0</v>
      </c>
      <c r="DP192" s="224" t="n">
        <f aca="false">DQ192+DR192+DS192</f>
        <v>0</v>
      </c>
      <c r="DQ192" s="225" t="n">
        <v>0</v>
      </c>
      <c r="DR192" s="225" t="n">
        <v>0</v>
      </c>
      <c r="DS192" s="225" t="n">
        <v>0</v>
      </c>
      <c r="DT192" s="224" t="n">
        <f aca="false">$AW192-$AX192-BC192</f>
        <v>0</v>
      </c>
      <c r="DU192" s="224" t="n">
        <f aca="false">BC192-AY192</f>
        <v>0</v>
      </c>
      <c r="DV192" s="225"/>
      <c r="DW192" s="225"/>
      <c r="DX192" s="226"/>
      <c r="DY192" s="225"/>
      <c r="DZ192" s="226"/>
      <c r="EA192" s="227"/>
      <c r="EB192" s="213" t="n">
        <v>0</v>
      </c>
      <c r="EC192" s="190" t="str">
        <f aca="false">AN192 &amp; EB192</f>
        <v>Амортизационные отчисления0</v>
      </c>
      <c r="ED192" s="190" t="str">
        <f aca="false">AN192&amp;AO192</f>
        <v>Амортизационные отчислениянет</v>
      </c>
      <c r="EE192" s="191"/>
      <c r="EF192" s="191"/>
      <c r="EG192" s="220"/>
      <c r="EH192" s="220"/>
      <c r="EI192" s="220"/>
      <c r="EJ192" s="220"/>
      <c r="EV192" s="191"/>
    </row>
    <row r="193" customFormat="false" ht="11.25" hidden="false" customHeight="true" outlineLevel="0" collapsed="false">
      <c r="C193" s="204"/>
      <c r="D193" s="205" t="n">
        <v>44</v>
      </c>
      <c r="E193" s="206" t="s">
        <v>259</v>
      </c>
      <c r="F193" s="206" t="s">
        <v>260</v>
      </c>
      <c r="G193" s="206" t="s">
        <v>261</v>
      </c>
      <c r="H193" s="206" t="s">
        <v>328</v>
      </c>
      <c r="I193" s="206" t="s">
        <v>263</v>
      </c>
      <c r="J193" s="206" t="s">
        <v>263</v>
      </c>
      <c r="K193" s="205" t="s">
        <v>264</v>
      </c>
      <c r="L193" s="206"/>
      <c r="M193" s="206"/>
      <c r="N193" s="205" t="n">
        <v>5</v>
      </c>
      <c r="O193" s="205" t="n">
        <v>2023</v>
      </c>
      <c r="P193" s="207" t="s">
        <v>178</v>
      </c>
      <c r="Q193" s="207" t="s">
        <v>276</v>
      </c>
      <c r="R193" s="208" t="n">
        <v>0</v>
      </c>
      <c r="S193" s="209" t="n">
        <v>0</v>
      </c>
      <c r="T193" s="210"/>
      <c r="U193" s="211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  <c r="BI193" s="212"/>
      <c r="BJ193" s="212"/>
      <c r="BK193" s="212"/>
      <c r="BL193" s="212"/>
      <c r="BM193" s="212"/>
      <c r="BN193" s="212"/>
      <c r="BO193" s="212"/>
      <c r="BP193" s="212"/>
      <c r="BQ193" s="212"/>
      <c r="BR193" s="212"/>
      <c r="BS193" s="212"/>
      <c r="BT193" s="212"/>
      <c r="BU193" s="212"/>
      <c r="BV193" s="212"/>
      <c r="BW193" s="212"/>
      <c r="BX193" s="212"/>
      <c r="BY193" s="212"/>
      <c r="BZ193" s="212"/>
      <c r="CA193" s="212"/>
      <c r="CB193" s="212"/>
      <c r="CC193" s="212"/>
      <c r="CD193" s="212"/>
      <c r="CE193" s="212"/>
      <c r="CF193" s="212"/>
      <c r="CG193" s="212"/>
      <c r="CH193" s="212"/>
      <c r="CI193" s="212"/>
      <c r="CJ193" s="212"/>
      <c r="CK193" s="212"/>
      <c r="CL193" s="212"/>
      <c r="CM193" s="212"/>
      <c r="CN193" s="212"/>
      <c r="CO193" s="212"/>
      <c r="CP193" s="212"/>
      <c r="CQ193" s="212"/>
      <c r="CR193" s="212"/>
      <c r="CS193" s="212"/>
      <c r="CT193" s="212"/>
      <c r="CU193" s="212"/>
      <c r="CV193" s="212"/>
      <c r="CW193" s="212"/>
      <c r="CX193" s="212"/>
      <c r="CY193" s="212"/>
      <c r="CZ193" s="212"/>
      <c r="DA193" s="212"/>
      <c r="DB193" s="212"/>
      <c r="DC193" s="212"/>
      <c r="DD193" s="212"/>
      <c r="DE193" s="212"/>
      <c r="DF193" s="212"/>
      <c r="DG193" s="212"/>
      <c r="DH193" s="212"/>
      <c r="DI193" s="212"/>
      <c r="DJ193" s="212"/>
      <c r="DK193" s="212"/>
      <c r="DL193" s="212"/>
      <c r="DM193" s="212"/>
      <c r="DN193" s="212"/>
      <c r="DO193" s="212"/>
      <c r="DP193" s="212"/>
      <c r="DQ193" s="212"/>
      <c r="DR193" s="212"/>
      <c r="DS193" s="212"/>
      <c r="DT193" s="212"/>
      <c r="DU193" s="212"/>
      <c r="DV193" s="212"/>
      <c r="DW193" s="212"/>
      <c r="DX193" s="212"/>
      <c r="DY193" s="212"/>
      <c r="DZ193" s="212"/>
      <c r="EA193" s="212"/>
      <c r="EB193" s="213"/>
      <c r="EC193" s="191"/>
      <c r="ED193" s="191"/>
      <c r="EE193" s="191"/>
      <c r="EF193" s="191"/>
      <c r="EG193" s="191"/>
      <c r="EH193" s="191"/>
      <c r="EI193" s="191"/>
    </row>
    <row r="194" customFormat="false" ht="11.25" hidden="false" customHeight="true" outlineLevel="0" collapsed="false">
      <c r="C194" s="204"/>
      <c r="D194" s="205"/>
      <c r="E194" s="206"/>
      <c r="F194" s="206"/>
      <c r="G194" s="206"/>
      <c r="H194" s="206"/>
      <c r="I194" s="206"/>
      <c r="J194" s="206"/>
      <c r="K194" s="205"/>
      <c r="L194" s="214"/>
      <c r="M194" s="214"/>
      <c r="N194" s="205"/>
      <c r="O194" s="205"/>
      <c r="P194" s="207"/>
      <c r="Q194" s="207"/>
      <c r="R194" s="208"/>
      <c r="S194" s="209"/>
      <c r="T194" s="210"/>
      <c r="U194" s="215"/>
      <c r="V194" s="216" t="n">
        <v>1</v>
      </c>
      <c r="W194" s="183" t="s">
        <v>266</v>
      </c>
      <c r="X194" s="183" t="s">
        <v>308</v>
      </c>
      <c r="Y194" s="183" t="s">
        <v>268</v>
      </c>
      <c r="Z194" s="183" t="s">
        <v>269</v>
      </c>
      <c r="AA194" s="183" t="s">
        <v>269</v>
      </c>
      <c r="AB194" s="183" t="s">
        <v>264</v>
      </c>
      <c r="AC194" s="183" t="s">
        <v>270</v>
      </c>
      <c r="AD194" s="183" t="s">
        <v>271</v>
      </c>
      <c r="AE194" s="183" t="s">
        <v>309</v>
      </c>
      <c r="AF194" s="183" t="s">
        <v>310</v>
      </c>
      <c r="AG194" s="183" t="s">
        <v>263</v>
      </c>
      <c r="AH194" s="183" t="s">
        <v>263</v>
      </c>
      <c r="AI194" s="183" t="s">
        <v>264</v>
      </c>
      <c r="AJ194" s="183" t="s">
        <v>270</v>
      </c>
      <c r="AK194" s="183" t="s">
        <v>271</v>
      </c>
      <c r="AL194" s="217"/>
      <c r="AM194" s="218"/>
      <c r="AN194" s="219"/>
      <c r="AO194" s="219"/>
      <c r="AP194" s="219"/>
      <c r="AQ194" s="219"/>
      <c r="AR194" s="219"/>
      <c r="AS194" s="219"/>
      <c r="AT194" s="219"/>
      <c r="AU194" s="219"/>
      <c r="AV194" s="219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3"/>
      <c r="BI194" s="143"/>
      <c r="BJ194" s="143"/>
      <c r="BK194" s="143"/>
      <c r="BL194" s="143"/>
      <c r="BM194" s="143"/>
      <c r="BN194" s="143"/>
      <c r="BO194" s="143"/>
      <c r="BP194" s="143"/>
      <c r="BQ194" s="143"/>
      <c r="BR194" s="143"/>
      <c r="BS194" s="143"/>
      <c r="BT194" s="143"/>
      <c r="BU194" s="143"/>
      <c r="BV194" s="143"/>
      <c r="BW194" s="143"/>
      <c r="BX194" s="143"/>
      <c r="BY194" s="143"/>
      <c r="BZ194" s="143"/>
      <c r="CA194" s="143"/>
      <c r="CB194" s="143"/>
      <c r="CC194" s="143"/>
      <c r="CD194" s="143"/>
      <c r="CE194" s="143"/>
      <c r="CF194" s="143"/>
      <c r="CG194" s="143"/>
      <c r="CH194" s="143"/>
      <c r="CI194" s="143"/>
      <c r="CJ194" s="143"/>
      <c r="CK194" s="143"/>
      <c r="CL194" s="143"/>
      <c r="CM194" s="143"/>
      <c r="CN194" s="143"/>
      <c r="CO194" s="143"/>
      <c r="CP194" s="143"/>
      <c r="CQ194" s="143"/>
      <c r="CR194" s="143"/>
      <c r="CS194" s="143"/>
      <c r="CT194" s="143"/>
      <c r="CU194" s="143"/>
      <c r="CV194" s="143"/>
      <c r="CW194" s="143"/>
      <c r="CX194" s="143"/>
      <c r="CY194" s="143"/>
      <c r="CZ194" s="143"/>
      <c r="DA194" s="143"/>
      <c r="DB194" s="143"/>
      <c r="DC194" s="143"/>
      <c r="DD194" s="143"/>
      <c r="DE194" s="143"/>
      <c r="DF194" s="143"/>
      <c r="DG194" s="143"/>
      <c r="DH194" s="143"/>
      <c r="DI194" s="143"/>
      <c r="DJ194" s="143"/>
      <c r="DK194" s="143"/>
      <c r="DL194" s="143"/>
      <c r="DM194" s="143"/>
      <c r="DN194" s="143"/>
      <c r="DO194" s="143"/>
      <c r="DP194" s="143"/>
      <c r="DQ194" s="143"/>
      <c r="DR194" s="143"/>
      <c r="DS194" s="143"/>
      <c r="DT194" s="143"/>
      <c r="DU194" s="143"/>
      <c r="DV194" s="143"/>
      <c r="DW194" s="143"/>
      <c r="DX194" s="143"/>
      <c r="DY194" s="143"/>
      <c r="DZ194" s="143"/>
      <c r="EA194" s="143"/>
      <c r="EB194" s="213"/>
      <c r="EC194" s="220"/>
      <c r="ED194" s="220"/>
      <c r="EE194" s="220"/>
      <c r="EF194" s="191"/>
      <c r="EG194" s="220"/>
      <c r="EH194" s="220"/>
      <c r="EI194" s="220"/>
      <c r="EJ194" s="220"/>
      <c r="EK194" s="220"/>
    </row>
    <row r="195" customFormat="false" ht="15" hidden="false" customHeight="true" outlineLevel="0" collapsed="false">
      <c r="C195" s="204"/>
      <c r="D195" s="205"/>
      <c r="E195" s="206"/>
      <c r="F195" s="206"/>
      <c r="G195" s="206"/>
      <c r="H195" s="206"/>
      <c r="I195" s="206"/>
      <c r="J195" s="206"/>
      <c r="K195" s="205"/>
      <c r="L195" s="214"/>
      <c r="M195" s="214"/>
      <c r="N195" s="205"/>
      <c r="O195" s="205"/>
      <c r="P195" s="207"/>
      <c r="Q195" s="207"/>
      <c r="R195" s="208"/>
      <c r="S195" s="209"/>
      <c r="T195" s="210"/>
      <c r="U195" s="215"/>
      <c r="V195" s="216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221"/>
      <c r="AM195" s="183" t="s">
        <v>274</v>
      </c>
      <c r="AN195" s="222" t="s">
        <v>223</v>
      </c>
      <c r="AO195" s="223" t="s">
        <v>56</v>
      </c>
      <c r="AP195" s="223"/>
      <c r="AQ195" s="223"/>
      <c r="AR195" s="223"/>
      <c r="AS195" s="223"/>
      <c r="AT195" s="223"/>
      <c r="AU195" s="223"/>
      <c r="AV195" s="223"/>
      <c r="AW195" s="224" t="n">
        <v>0</v>
      </c>
      <c r="AX195" s="224" t="n">
        <v>0</v>
      </c>
      <c r="AY195" s="224" t="n">
        <v>0</v>
      </c>
      <c r="AZ195" s="224" t="n">
        <f aca="false">BE195</f>
        <v>0</v>
      </c>
      <c r="BA195" s="224" t="n">
        <f aca="false">BV195</f>
        <v>0</v>
      </c>
      <c r="BB195" s="224" t="n">
        <f aca="false">CM195</f>
        <v>0</v>
      </c>
      <c r="BC195" s="224" t="n">
        <f aca="false">DD195</f>
        <v>0</v>
      </c>
      <c r="BD195" s="224" t="n">
        <f aca="false">AW195-AX195-BC195</f>
        <v>0</v>
      </c>
      <c r="BE195" s="224" t="n">
        <f aca="false">BQ195</f>
        <v>0</v>
      </c>
      <c r="BF195" s="224" t="n">
        <f aca="false">BR195</f>
        <v>0</v>
      </c>
      <c r="BG195" s="224" t="n">
        <f aca="false">BS195</f>
        <v>0</v>
      </c>
      <c r="BH195" s="224" t="n">
        <f aca="false">BT195</f>
        <v>0</v>
      </c>
      <c r="BI195" s="224" t="n">
        <f aca="false">BJ195+BK195+BL195</f>
        <v>0</v>
      </c>
      <c r="BJ195" s="225" t="n">
        <v>0</v>
      </c>
      <c r="BK195" s="225" t="n">
        <v>0</v>
      </c>
      <c r="BL195" s="225" t="n">
        <v>0</v>
      </c>
      <c r="BM195" s="224" t="n">
        <f aca="false">BN195+BO195+BP195</f>
        <v>0</v>
      </c>
      <c r="BN195" s="225" t="n">
        <v>0</v>
      </c>
      <c r="BO195" s="225" t="n">
        <v>0</v>
      </c>
      <c r="BP195" s="225" t="n">
        <v>0</v>
      </c>
      <c r="BQ195" s="224" t="n">
        <f aca="false">BR195+BS195+BT195</f>
        <v>0</v>
      </c>
      <c r="BR195" s="225" t="n">
        <v>0</v>
      </c>
      <c r="BS195" s="225" t="n">
        <v>0</v>
      </c>
      <c r="BT195" s="225" t="n">
        <v>0</v>
      </c>
      <c r="BU195" s="224" t="n">
        <f aca="false">$AW195-$AX195-AZ195</f>
        <v>0</v>
      </c>
      <c r="BV195" s="224" t="n">
        <f aca="false">CH195</f>
        <v>0</v>
      </c>
      <c r="BW195" s="224" t="n">
        <f aca="false">CI195</f>
        <v>0</v>
      </c>
      <c r="BX195" s="224" t="n">
        <f aca="false">CJ195</f>
        <v>0</v>
      </c>
      <c r="BY195" s="224" t="n">
        <f aca="false">CK195</f>
        <v>0</v>
      </c>
      <c r="BZ195" s="224" t="n">
        <f aca="false">CA195+CB195+CC195</f>
        <v>0</v>
      </c>
      <c r="CA195" s="225" t="n">
        <v>0</v>
      </c>
      <c r="CB195" s="225" t="n">
        <v>0</v>
      </c>
      <c r="CC195" s="225" t="n">
        <v>0</v>
      </c>
      <c r="CD195" s="224" t="n">
        <f aca="false">CE195+CF195+CG195</f>
        <v>0</v>
      </c>
      <c r="CE195" s="225" t="n">
        <v>0</v>
      </c>
      <c r="CF195" s="225" t="n">
        <v>0</v>
      </c>
      <c r="CG195" s="225" t="n">
        <v>0</v>
      </c>
      <c r="CH195" s="224" t="n">
        <f aca="false">CI195+CJ195+CK195</f>
        <v>0</v>
      </c>
      <c r="CI195" s="225" t="n">
        <v>0</v>
      </c>
      <c r="CJ195" s="225" t="n">
        <v>0</v>
      </c>
      <c r="CK195" s="225" t="n">
        <v>0</v>
      </c>
      <c r="CL195" s="224" t="n">
        <f aca="false">$AW195-$AX195-BA195</f>
        <v>0</v>
      </c>
      <c r="CM195" s="224" t="n">
        <f aca="false">CY195</f>
        <v>0</v>
      </c>
      <c r="CN195" s="224" t="n">
        <f aca="false">CZ195</f>
        <v>0</v>
      </c>
      <c r="CO195" s="224" t="n">
        <f aca="false">DA195</f>
        <v>0</v>
      </c>
      <c r="CP195" s="224" t="n">
        <f aca="false">DB195</f>
        <v>0</v>
      </c>
      <c r="CQ195" s="224" t="n">
        <f aca="false">CR195+CS195+CT195</f>
        <v>0</v>
      </c>
      <c r="CR195" s="225" t="n">
        <v>0</v>
      </c>
      <c r="CS195" s="225" t="n">
        <v>0</v>
      </c>
      <c r="CT195" s="225" t="n">
        <v>0</v>
      </c>
      <c r="CU195" s="224" t="n">
        <f aca="false">CV195+CW195+CX195</f>
        <v>0</v>
      </c>
      <c r="CV195" s="225" t="n">
        <v>0</v>
      </c>
      <c r="CW195" s="225" t="n">
        <v>0</v>
      </c>
      <c r="CX195" s="225" t="n">
        <v>0</v>
      </c>
      <c r="CY195" s="224" t="n">
        <f aca="false">CZ195+DA195+DB195</f>
        <v>0</v>
      </c>
      <c r="CZ195" s="225" t="n">
        <v>0</v>
      </c>
      <c r="DA195" s="225" t="n">
        <v>0</v>
      </c>
      <c r="DB195" s="225" t="n">
        <v>0</v>
      </c>
      <c r="DC195" s="224" t="n">
        <f aca="false">$AW195-$AX195-BB195</f>
        <v>0</v>
      </c>
      <c r="DD195" s="224" t="n">
        <f aca="false">DP195</f>
        <v>0</v>
      </c>
      <c r="DE195" s="224" t="n">
        <f aca="false">DQ195</f>
        <v>0</v>
      </c>
      <c r="DF195" s="224" t="n">
        <f aca="false">DR195</f>
        <v>0</v>
      </c>
      <c r="DG195" s="224" t="n">
        <f aca="false">DS195</f>
        <v>0</v>
      </c>
      <c r="DH195" s="224" t="n">
        <f aca="false">DI195+DJ195+DK195</f>
        <v>0</v>
      </c>
      <c r="DI195" s="225" t="n">
        <v>0</v>
      </c>
      <c r="DJ195" s="225" t="n">
        <v>0</v>
      </c>
      <c r="DK195" s="225" t="n">
        <v>0</v>
      </c>
      <c r="DL195" s="224" t="n">
        <f aca="false">DM195+DN195+DO195</f>
        <v>0</v>
      </c>
      <c r="DM195" s="225" t="n">
        <v>0</v>
      </c>
      <c r="DN195" s="225" t="n">
        <v>0</v>
      </c>
      <c r="DO195" s="225" t="n">
        <v>0</v>
      </c>
      <c r="DP195" s="224" t="n">
        <f aca="false">DQ195+DR195+DS195</f>
        <v>0</v>
      </c>
      <c r="DQ195" s="225" t="n">
        <v>0</v>
      </c>
      <c r="DR195" s="225" t="n">
        <v>0</v>
      </c>
      <c r="DS195" s="225" t="n">
        <v>0</v>
      </c>
      <c r="DT195" s="224" t="n">
        <f aca="false">$AW195-$AX195-BC195</f>
        <v>0</v>
      </c>
      <c r="DU195" s="224" t="n">
        <f aca="false">BC195-AY195</f>
        <v>0</v>
      </c>
      <c r="DV195" s="225"/>
      <c r="DW195" s="225"/>
      <c r="DX195" s="226"/>
      <c r="DY195" s="225"/>
      <c r="DZ195" s="226"/>
      <c r="EA195" s="227"/>
      <c r="EB195" s="213" t="n">
        <v>0</v>
      </c>
      <c r="EC195" s="190" t="str">
        <f aca="false">AN195 &amp; EB195</f>
        <v>Амортизационные отчисления0</v>
      </c>
      <c r="ED195" s="190" t="str">
        <f aca="false">AN195&amp;AO195</f>
        <v>Амортизационные отчислениянет</v>
      </c>
      <c r="EE195" s="191"/>
      <c r="EF195" s="191"/>
      <c r="EG195" s="220"/>
      <c r="EH195" s="220"/>
      <c r="EI195" s="220"/>
      <c r="EJ195" s="220"/>
      <c r="EV195" s="191"/>
    </row>
    <row r="196" customFormat="false" ht="15" hidden="false" customHeight="true" outlineLevel="0" collapsed="false">
      <c r="C196" s="204"/>
      <c r="D196" s="205"/>
      <c r="E196" s="206"/>
      <c r="F196" s="206"/>
      <c r="G196" s="206"/>
      <c r="H196" s="206"/>
      <c r="I196" s="206"/>
      <c r="J196" s="206"/>
      <c r="K196" s="205"/>
      <c r="L196" s="214"/>
      <c r="M196" s="214"/>
      <c r="N196" s="205"/>
      <c r="O196" s="205"/>
      <c r="P196" s="207"/>
      <c r="Q196" s="207"/>
      <c r="R196" s="208"/>
      <c r="S196" s="209"/>
      <c r="T196" s="210"/>
      <c r="U196" s="215"/>
      <c r="V196" s="216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221"/>
      <c r="AM196" s="183" t="s">
        <v>228</v>
      </c>
      <c r="AN196" s="222" t="s">
        <v>221</v>
      </c>
      <c r="AO196" s="223" t="s">
        <v>56</v>
      </c>
      <c r="AP196" s="223"/>
      <c r="AQ196" s="223"/>
      <c r="AR196" s="223"/>
      <c r="AS196" s="223"/>
      <c r="AT196" s="223"/>
      <c r="AU196" s="223"/>
      <c r="AV196" s="223"/>
      <c r="AW196" s="224" t="n">
        <v>0</v>
      </c>
      <c r="AX196" s="224" t="n">
        <v>0</v>
      </c>
      <c r="AY196" s="224" t="n">
        <v>0</v>
      </c>
      <c r="AZ196" s="224" t="n">
        <f aca="false">BE196</f>
        <v>0</v>
      </c>
      <c r="BA196" s="224" t="n">
        <f aca="false">BV196</f>
        <v>0</v>
      </c>
      <c r="BB196" s="224" t="n">
        <f aca="false">CM196</f>
        <v>0</v>
      </c>
      <c r="BC196" s="224" t="n">
        <f aca="false">DD196</f>
        <v>0</v>
      </c>
      <c r="BD196" s="224" t="n">
        <f aca="false">AW196-AX196-BC196</f>
        <v>0</v>
      </c>
      <c r="BE196" s="224" t="n">
        <f aca="false">BQ196</f>
        <v>0</v>
      </c>
      <c r="BF196" s="224" t="n">
        <f aca="false">BR196</f>
        <v>0</v>
      </c>
      <c r="BG196" s="224" t="n">
        <f aca="false">BS196</f>
        <v>0</v>
      </c>
      <c r="BH196" s="224" t="n">
        <f aca="false">BT196</f>
        <v>0</v>
      </c>
      <c r="BI196" s="224" t="n">
        <f aca="false">BJ196+BK196+BL196</f>
        <v>0</v>
      </c>
      <c r="BJ196" s="225" t="n">
        <v>0</v>
      </c>
      <c r="BK196" s="225" t="n">
        <v>0</v>
      </c>
      <c r="BL196" s="225" t="n">
        <v>0</v>
      </c>
      <c r="BM196" s="224" t="n">
        <f aca="false">BN196+BO196+BP196</f>
        <v>0</v>
      </c>
      <c r="BN196" s="225" t="n">
        <v>0</v>
      </c>
      <c r="BO196" s="225" t="n">
        <v>0</v>
      </c>
      <c r="BP196" s="225" t="n">
        <v>0</v>
      </c>
      <c r="BQ196" s="224" t="n">
        <f aca="false">BR196+BS196+BT196</f>
        <v>0</v>
      </c>
      <c r="BR196" s="225" t="n">
        <v>0</v>
      </c>
      <c r="BS196" s="225" t="n">
        <v>0</v>
      </c>
      <c r="BT196" s="225" t="n">
        <v>0</v>
      </c>
      <c r="BU196" s="224" t="n">
        <f aca="false">$AW196-$AX196-AZ196</f>
        <v>0</v>
      </c>
      <c r="BV196" s="224" t="n">
        <f aca="false">CH196</f>
        <v>0</v>
      </c>
      <c r="BW196" s="224" t="n">
        <f aca="false">CI196</f>
        <v>0</v>
      </c>
      <c r="BX196" s="224" t="n">
        <f aca="false">CJ196</f>
        <v>0</v>
      </c>
      <c r="BY196" s="224" t="n">
        <f aca="false">CK196</f>
        <v>0</v>
      </c>
      <c r="BZ196" s="224" t="n">
        <f aca="false">CA196+CB196+CC196</f>
        <v>0</v>
      </c>
      <c r="CA196" s="225" t="n">
        <v>0</v>
      </c>
      <c r="CB196" s="225" t="n">
        <v>0</v>
      </c>
      <c r="CC196" s="225" t="n">
        <v>0</v>
      </c>
      <c r="CD196" s="224" t="n">
        <f aca="false">CE196+CF196+CG196</f>
        <v>0</v>
      </c>
      <c r="CE196" s="225" t="n">
        <v>0</v>
      </c>
      <c r="CF196" s="225" t="n">
        <v>0</v>
      </c>
      <c r="CG196" s="225" t="n">
        <v>0</v>
      </c>
      <c r="CH196" s="224" t="n">
        <f aca="false">CI196+CJ196+CK196</f>
        <v>0</v>
      </c>
      <c r="CI196" s="225" t="n">
        <v>0</v>
      </c>
      <c r="CJ196" s="225" t="n">
        <v>0</v>
      </c>
      <c r="CK196" s="225" t="n">
        <v>0</v>
      </c>
      <c r="CL196" s="224" t="n">
        <f aca="false">$AW196-$AX196-BA196</f>
        <v>0</v>
      </c>
      <c r="CM196" s="224" t="n">
        <f aca="false">CY196</f>
        <v>0</v>
      </c>
      <c r="CN196" s="224" t="n">
        <f aca="false">CZ196</f>
        <v>0</v>
      </c>
      <c r="CO196" s="224" t="n">
        <f aca="false">DA196</f>
        <v>0</v>
      </c>
      <c r="CP196" s="224" t="n">
        <f aca="false">DB196</f>
        <v>0</v>
      </c>
      <c r="CQ196" s="224" t="n">
        <f aca="false">CR196+CS196+CT196</f>
        <v>0</v>
      </c>
      <c r="CR196" s="225" t="n">
        <v>0</v>
      </c>
      <c r="CS196" s="225" t="n">
        <v>0</v>
      </c>
      <c r="CT196" s="225" t="n">
        <v>0</v>
      </c>
      <c r="CU196" s="224" t="n">
        <f aca="false">CV196+CW196+CX196</f>
        <v>0</v>
      </c>
      <c r="CV196" s="225" t="n">
        <v>0</v>
      </c>
      <c r="CW196" s="225" t="n">
        <v>0</v>
      </c>
      <c r="CX196" s="225" t="n">
        <v>0</v>
      </c>
      <c r="CY196" s="224" t="n">
        <f aca="false">CZ196+DA196+DB196</f>
        <v>0</v>
      </c>
      <c r="CZ196" s="225" t="n">
        <v>0</v>
      </c>
      <c r="DA196" s="225" t="n">
        <v>0</v>
      </c>
      <c r="DB196" s="225" t="n">
        <v>0</v>
      </c>
      <c r="DC196" s="224" t="n">
        <f aca="false">$AW196-$AX196-BB196</f>
        <v>0</v>
      </c>
      <c r="DD196" s="224" t="n">
        <f aca="false">DP196</f>
        <v>0</v>
      </c>
      <c r="DE196" s="224" t="n">
        <f aca="false">DQ196</f>
        <v>0</v>
      </c>
      <c r="DF196" s="224" t="n">
        <f aca="false">DR196</f>
        <v>0</v>
      </c>
      <c r="DG196" s="224" t="n">
        <f aca="false">DS196</f>
        <v>0</v>
      </c>
      <c r="DH196" s="224" t="n">
        <f aca="false">DI196+DJ196+DK196</f>
        <v>0</v>
      </c>
      <c r="DI196" s="225" t="n">
        <v>0</v>
      </c>
      <c r="DJ196" s="225" t="n">
        <v>0</v>
      </c>
      <c r="DK196" s="225" t="n">
        <v>0</v>
      </c>
      <c r="DL196" s="224" t="n">
        <f aca="false">DM196+DN196+DO196</f>
        <v>0</v>
      </c>
      <c r="DM196" s="225" t="n">
        <v>0</v>
      </c>
      <c r="DN196" s="225" t="n">
        <v>0</v>
      </c>
      <c r="DO196" s="225" t="n">
        <v>0</v>
      </c>
      <c r="DP196" s="224" t="n">
        <f aca="false">DQ196+DR196+DS196</f>
        <v>0</v>
      </c>
      <c r="DQ196" s="225" t="n">
        <v>0</v>
      </c>
      <c r="DR196" s="225" t="n">
        <v>0</v>
      </c>
      <c r="DS196" s="225" t="n">
        <v>0</v>
      </c>
      <c r="DT196" s="224" t="n">
        <f aca="false">$AW196-$AX196-BC196</f>
        <v>0</v>
      </c>
      <c r="DU196" s="224" t="n">
        <f aca="false">BC196-AY196</f>
        <v>0</v>
      </c>
      <c r="DV196" s="225"/>
      <c r="DW196" s="225"/>
      <c r="DX196" s="226"/>
      <c r="DY196" s="225"/>
      <c r="DZ196" s="226"/>
      <c r="EA196" s="227"/>
      <c r="EB196" s="213" t="n">
        <v>0</v>
      </c>
      <c r="EC196" s="190" t="str">
        <f aca="false">AN196 &amp; EB196</f>
        <v>Прибыль направляемая на инвестиции0</v>
      </c>
      <c r="ED196" s="190" t="str">
        <f aca="false">AN196&amp;AO196</f>
        <v>Прибыль направляемая на инвестициинет</v>
      </c>
      <c r="EE196" s="191"/>
      <c r="EF196" s="191"/>
      <c r="EG196" s="220"/>
      <c r="EH196" s="220"/>
      <c r="EI196" s="220"/>
      <c r="EJ196" s="220"/>
      <c r="EV196" s="191"/>
    </row>
    <row r="197" customFormat="false" ht="11.25" hidden="false" customHeight="true" outlineLevel="0" collapsed="false">
      <c r="C197" s="204"/>
      <c r="D197" s="205" t="n">
        <v>45</v>
      </c>
      <c r="E197" s="206" t="s">
        <v>259</v>
      </c>
      <c r="F197" s="206" t="s">
        <v>260</v>
      </c>
      <c r="G197" s="206" t="s">
        <v>261</v>
      </c>
      <c r="H197" s="206" t="s">
        <v>329</v>
      </c>
      <c r="I197" s="206" t="s">
        <v>263</v>
      </c>
      <c r="J197" s="206" t="s">
        <v>263</v>
      </c>
      <c r="K197" s="205" t="s">
        <v>264</v>
      </c>
      <c r="L197" s="206"/>
      <c r="M197" s="206"/>
      <c r="N197" s="205" t="n">
        <v>5</v>
      </c>
      <c r="O197" s="205" t="n">
        <v>2020</v>
      </c>
      <c r="P197" s="207" t="s">
        <v>178</v>
      </c>
      <c r="Q197" s="207" t="s">
        <v>276</v>
      </c>
      <c r="R197" s="208" t="n">
        <v>10.98</v>
      </c>
      <c r="S197" s="209" t="n">
        <v>100</v>
      </c>
      <c r="T197" s="210"/>
      <c r="U197" s="211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/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  <c r="BI197" s="212"/>
      <c r="BJ197" s="212"/>
      <c r="BK197" s="212"/>
      <c r="BL197" s="212"/>
      <c r="BM197" s="212"/>
      <c r="BN197" s="212"/>
      <c r="BO197" s="212"/>
      <c r="BP197" s="212"/>
      <c r="BQ197" s="212"/>
      <c r="BR197" s="212"/>
      <c r="BS197" s="212"/>
      <c r="BT197" s="212"/>
      <c r="BU197" s="212"/>
      <c r="BV197" s="212"/>
      <c r="BW197" s="212"/>
      <c r="BX197" s="212"/>
      <c r="BY197" s="212"/>
      <c r="BZ197" s="212"/>
      <c r="CA197" s="212"/>
      <c r="CB197" s="212"/>
      <c r="CC197" s="212"/>
      <c r="CD197" s="212"/>
      <c r="CE197" s="212"/>
      <c r="CF197" s="212"/>
      <c r="CG197" s="212"/>
      <c r="CH197" s="212"/>
      <c r="CI197" s="212"/>
      <c r="CJ197" s="212"/>
      <c r="CK197" s="212"/>
      <c r="CL197" s="212"/>
      <c r="CM197" s="212"/>
      <c r="CN197" s="212"/>
      <c r="CO197" s="212"/>
      <c r="CP197" s="212"/>
      <c r="CQ197" s="212"/>
      <c r="CR197" s="212"/>
      <c r="CS197" s="212"/>
      <c r="CT197" s="212"/>
      <c r="CU197" s="212"/>
      <c r="CV197" s="212"/>
      <c r="CW197" s="212"/>
      <c r="CX197" s="212"/>
      <c r="CY197" s="212"/>
      <c r="CZ197" s="212"/>
      <c r="DA197" s="212"/>
      <c r="DB197" s="212"/>
      <c r="DC197" s="212"/>
      <c r="DD197" s="212"/>
      <c r="DE197" s="212"/>
      <c r="DF197" s="212"/>
      <c r="DG197" s="212"/>
      <c r="DH197" s="212"/>
      <c r="DI197" s="212"/>
      <c r="DJ197" s="212"/>
      <c r="DK197" s="212"/>
      <c r="DL197" s="212"/>
      <c r="DM197" s="212"/>
      <c r="DN197" s="212"/>
      <c r="DO197" s="212"/>
      <c r="DP197" s="212"/>
      <c r="DQ197" s="212"/>
      <c r="DR197" s="212"/>
      <c r="DS197" s="212"/>
      <c r="DT197" s="212"/>
      <c r="DU197" s="212"/>
      <c r="DV197" s="212"/>
      <c r="DW197" s="212"/>
      <c r="DX197" s="212"/>
      <c r="DY197" s="212"/>
      <c r="DZ197" s="212"/>
      <c r="EA197" s="212"/>
      <c r="EB197" s="213"/>
      <c r="EC197" s="191"/>
      <c r="ED197" s="191"/>
      <c r="EE197" s="191"/>
      <c r="EF197" s="191"/>
      <c r="EG197" s="191"/>
      <c r="EH197" s="191"/>
      <c r="EI197" s="191"/>
    </row>
    <row r="198" customFormat="false" ht="11.25" hidden="false" customHeight="true" outlineLevel="0" collapsed="false">
      <c r="C198" s="204"/>
      <c r="D198" s="205"/>
      <c r="E198" s="206"/>
      <c r="F198" s="206"/>
      <c r="G198" s="206"/>
      <c r="H198" s="206"/>
      <c r="I198" s="206"/>
      <c r="J198" s="206"/>
      <c r="K198" s="205"/>
      <c r="L198" s="214"/>
      <c r="M198" s="214"/>
      <c r="N198" s="205"/>
      <c r="O198" s="205"/>
      <c r="P198" s="207"/>
      <c r="Q198" s="207"/>
      <c r="R198" s="208"/>
      <c r="S198" s="209"/>
      <c r="T198" s="210"/>
      <c r="U198" s="215"/>
      <c r="V198" s="216" t="n">
        <v>1</v>
      </c>
      <c r="W198" s="183" t="s">
        <v>266</v>
      </c>
      <c r="X198" s="183" t="s">
        <v>308</v>
      </c>
      <c r="Y198" s="183" t="s">
        <v>268</v>
      </c>
      <c r="Z198" s="183" t="s">
        <v>269</v>
      </c>
      <c r="AA198" s="183" t="s">
        <v>269</v>
      </c>
      <c r="AB198" s="183" t="s">
        <v>264</v>
      </c>
      <c r="AC198" s="183" t="s">
        <v>270</v>
      </c>
      <c r="AD198" s="183" t="s">
        <v>271</v>
      </c>
      <c r="AE198" s="183" t="s">
        <v>309</v>
      </c>
      <c r="AF198" s="183" t="s">
        <v>310</v>
      </c>
      <c r="AG198" s="183" t="s">
        <v>263</v>
      </c>
      <c r="AH198" s="183" t="s">
        <v>263</v>
      </c>
      <c r="AI198" s="183" t="s">
        <v>264</v>
      </c>
      <c r="AJ198" s="183" t="s">
        <v>270</v>
      </c>
      <c r="AK198" s="183" t="s">
        <v>271</v>
      </c>
      <c r="AL198" s="217"/>
      <c r="AM198" s="218"/>
      <c r="AN198" s="219"/>
      <c r="AO198" s="219"/>
      <c r="AP198" s="219"/>
      <c r="AQ198" s="219"/>
      <c r="AR198" s="219"/>
      <c r="AS198" s="219"/>
      <c r="AT198" s="219"/>
      <c r="AU198" s="219"/>
      <c r="AV198" s="219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3"/>
      <c r="BG198" s="143"/>
      <c r="BH198" s="143"/>
      <c r="BI198" s="143"/>
      <c r="BJ198" s="143"/>
      <c r="BK198" s="143"/>
      <c r="BL198" s="143"/>
      <c r="BM198" s="143"/>
      <c r="BN198" s="143"/>
      <c r="BO198" s="143"/>
      <c r="BP198" s="143"/>
      <c r="BQ198" s="143"/>
      <c r="BR198" s="143"/>
      <c r="BS198" s="143"/>
      <c r="BT198" s="143"/>
      <c r="BU198" s="143"/>
      <c r="BV198" s="143"/>
      <c r="BW198" s="143"/>
      <c r="BX198" s="143"/>
      <c r="BY198" s="143"/>
      <c r="BZ198" s="143"/>
      <c r="CA198" s="143"/>
      <c r="CB198" s="143"/>
      <c r="CC198" s="143"/>
      <c r="CD198" s="143"/>
      <c r="CE198" s="143"/>
      <c r="CF198" s="143"/>
      <c r="CG198" s="143"/>
      <c r="CH198" s="143"/>
      <c r="CI198" s="143"/>
      <c r="CJ198" s="143"/>
      <c r="CK198" s="143"/>
      <c r="CL198" s="143"/>
      <c r="CM198" s="143"/>
      <c r="CN198" s="143"/>
      <c r="CO198" s="143"/>
      <c r="CP198" s="143"/>
      <c r="CQ198" s="143"/>
      <c r="CR198" s="143"/>
      <c r="CS198" s="143"/>
      <c r="CT198" s="143"/>
      <c r="CU198" s="143"/>
      <c r="CV198" s="143"/>
      <c r="CW198" s="143"/>
      <c r="CX198" s="143"/>
      <c r="CY198" s="143"/>
      <c r="CZ198" s="143"/>
      <c r="DA198" s="143"/>
      <c r="DB198" s="143"/>
      <c r="DC198" s="143"/>
      <c r="DD198" s="143"/>
      <c r="DE198" s="143"/>
      <c r="DF198" s="143"/>
      <c r="DG198" s="143"/>
      <c r="DH198" s="143"/>
      <c r="DI198" s="143"/>
      <c r="DJ198" s="143"/>
      <c r="DK198" s="143"/>
      <c r="DL198" s="143"/>
      <c r="DM198" s="143"/>
      <c r="DN198" s="143"/>
      <c r="DO198" s="143"/>
      <c r="DP198" s="143"/>
      <c r="DQ198" s="143"/>
      <c r="DR198" s="143"/>
      <c r="DS198" s="143"/>
      <c r="DT198" s="143"/>
      <c r="DU198" s="143"/>
      <c r="DV198" s="143"/>
      <c r="DW198" s="143"/>
      <c r="DX198" s="143"/>
      <c r="DY198" s="143"/>
      <c r="DZ198" s="143"/>
      <c r="EA198" s="143"/>
      <c r="EB198" s="213"/>
      <c r="EC198" s="220"/>
      <c r="ED198" s="220"/>
      <c r="EE198" s="220"/>
      <c r="EF198" s="191"/>
      <c r="EG198" s="220"/>
      <c r="EH198" s="220"/>
      <c r="EI198" s="220"/>
      <c r="EJ198" s="220"/>
      <c r="EK198" s="220"/>
    </row>
    <row r="199" customFormat="false" ht="15" hidden="false" customHeight="true" outlineLevel="0" collapsed="false">
      <c r="C199" s="204"/>
      <c r="D199" s="205"/>
      <c r="E199" s="206"/>
      <c r="F199" s="206"/>
      <c r="G199" s="206"/>
      <c r="H199" s="206"/>
      <c r="I199" s="206"/>
      <c r="J199" s="206"/>
      <c r="K199" s="205"/>
      <c r="L199" s="214"/>
      <c r="M199" s="214"/>
      <c r="N199" s="205"/>
      <c r="O199" s="205"/>
      <c r="P199" s="207"/>
      <c r="Q199" s="207"/>
      <c r="R199" s="208"/>
      <c r="S199" s="209"/>
      <c r="T199" s="210"/>
      <c r="U199" s="215"/>
      <c r="V199" s="216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221"/>
      <c r="AM199" s="183" t="s">
        <v>274</v>
      </c>
      <c r="AN199" s="222" t="s">
        <v>223</v>
      </c>
      <c r="AO199" s="223" t="s">
        <v>56</v>
      </c>
      <c r="AP199" s="223"/>
      <c r="AQ199" s="223"/>
      <c r="AR199" s="223"/>
      <c r="AS199" s="223"/>
      <c r="AT199" s="223"/>
      <c r="AU199" s="223"/>
      <c r="AV199" s="223"/>
      <c r="AW199" s="224" t="n">
        <v>2823.253</v>
      </c>
      <c r="AX199" s="224" t="n">
        <v>759</v>
      </c>
      <c r="AY199" s="224" t="n">
        <v>0</v>
      </c>
      <c r="AZ199" s="224" t="n">
        <f aca="false">BE199</f>
        <v>0</v>
      </c>
      <c r="BA199" s="224" t="n">
        <f aca="false">BV199</f>
        <v>2233.95</v>
      </c>
      <c r="BB199" s="224" t="n">
        <f aca="false">CM199</f>
        <v>2776.45</v>
      </c>
      <c r="BC199" s="224" t="n">
        <f aca="false">DD199</f>
        <v>3376.45</v>
      </c>
      <c r="BD199" s="224" t="n">
        <f aca="false">AW199-AX199-BC199</f>
        <v>-1312.197</v>
      </c>
      <c r="BE199" s="224" t="n">
        <f aca="false">BQ199</f>
        <v>0</v>
      </c>
      <c r="BF199" s="224" t="n">
        <f aca="false">BR199</f>
        <v>0</v>
      </c>
      <c r="BG199" s="224" t="n">
        <f aca="false">BS199</f>
        <v>0</v>
      </c>
      <c r="BH199" s="224" t="n">
        <f aca="false">BT199</f>
        <v>0</v>
      </c>
      <c r="BI199" s="224" t="n">
        <f aca="false">BJ199+BK199+BL199</f>
        <v>0</v>
      </c>
      <c r="BJ199" s="225" t="n">
        <v>0</v>
      </c>
      <c r="BK199" s="225" t="n">
        <v>0</v>
      </c>
      <c r="BL199" s="225" t="n">
        <v>0</v>
      </c>
      <c r="BM199" s="224" t="n">
        <f aca="false">BN199+BO199+BP199</f>
        <v>0</v>
      </c>
      <c r="BN199" s="225" t="n">
        <v>0</v>
      </c>
      <c r="BO199" s="225" t="n">
        <v>0</v>
      </c>
      <c r="BP199" s="225" t="n">
        <v>0</v>
      </c>
      <c r="BQ199" s="224" t="n">
        <f aca="false">BR199+BS199+BT199</f>
        <v>0</v>
      </c>
      <c r="BR199" s="225" t="n">
        <v>0</v>
      </c>
      <c r="BS199" s="225" t="n">
        <v>0</v>
      </c>
      <c r="BT199" s="225" t="n">
        <v>0</v>
      </c>
      <c r="BU199" s="224" t="n">
        <f aca="false">$AW199-$AX199-AZ199</f>
        <v>2064.253</v>
      </c>
      <c r="BV199" s="224" t="n">
        <f aca="false">CH199</f>
        <v>2233.95</v>
      </c>
      <c r="BW199" s="224" t="n">
        <f aca="false">CI199</f>
        <v>0</v>
      </c>
      <c r="BX199" s="224" t="n">
        <f aca="false">CJ199</f>
        <v>2233.95</v>
      </c>
      <c r="BY199" s="224" t="n">
        <f aca="false">CK199</f>
        <v>0</v>
      </c>
      <c r="BZ199" s="224" t="n">
        <f aca="false">CA199+CB199+CC199</f>
        <v>2233.95</v>
      </c>
      <c r="CA199" s="225" t="n">
        <v>0</v>
      </c>
      <c r="CB199" s="225" t="n">
        <f aca="false">550+1683.95</f>
        <v>2233.95</v>
      </c>
      <c r="CC199" s="225" t="n">
        <v>0</v>
      </c>
      <c r="CD199" s="224" t="n">
        <f aca="false">CE199+CF199+CG199</f>
        <v>2233.95</v>
      </c>
      <c r="CE199" s="225" t="n">
        <v>0</v>
      </c>
      <c r="CF199" s="225" t="n">
        <f aca="false">550+1683.95</f>
        <v>2233.95</v>
      </c>
      <c r="CG199" s="225" t="n">
        <v>0</v>
      </c>
      <c r="CH199" s="224" t="n">
        <f aca="false">CI199+CJ199+CK199</f>
        <v>2233.95</v>
      </c>
      <c r="CI199" s="225" t="n">
        <v>0</v>
      </c>
      <c r="CJ199" s="225" t="n">
        <f aca="false">CF199</f>
        <v>2233.95</v>
      </c>
      <c r="CK199" s="225" t="n">
        <v>0</v>
      </c>
      <c r="CL199" s="224" t="n">
        <f aca="false">$AW199-$AX199-BA199</f>
        <v>-169.697</v>
      </c>
      <c r="CM199" s="224" t="n">
        <f aca="false">CY199</f>
        <v>2776.45</v>
      </c>
      <c r="CN199" s="224" t="n">
        <f aca="false">CZ199</f>
        <v>0</v>
      </c>
      <c r="CO199" s="224" t="n">
        <f aca="false">DA199</f>
        <v>2776.45</v>
      </c>
      <c r="CP199" s="224" t="n">
        <f aca="false">DB199</f>
        <v>0</v>
      </c>
      <c r="CQ199" s="224" t="n">
        <f aca="false">CR199+CS199+CT199</f>
        <v>2233.95</v>
      </c>
      <c r="CR199" s="225" t="n">
        <v>0</v>
      </c>
      <c r="CS199" s="225" t="n">
        <f aca="false">CJ199</f>
        <v>2233.95</v>
      </c>
      <c r="CT199" s="225" t="n">
        <v>0</v>
      </c>
      <c r="CU199" s="224" t="n">
        <f aca="false">CV199+CW199+CX199</f>
        <v>2776.45</v>
      </c>
      <c r="CV199" s="225" t="n">
        <v>0</v>
      </c>
      <c r="CW199" s="225" t="n">
        <f aca="false">CS199+542.5</f>
        <v>2776.45</v>
      </c>
      <c r="CX199" s="225" t="n">
        <v>0</v>
      </c>
      <c r="CY199" s="224" t="n">
        <f aca="false">CZ199+DA199+DB199</f>
        <v>2776.45</v>
      </c>
      <c r="CZ199" s="225" t="n">
        <v>0</v>
      </c>
      <c r="DA199" s="225" t="n">
        <v>2776.45</v>
      </c>
      <c r="DB199" s="225" t="n">
        <v>0</v>
      </c>
      <c r="DC199" s="224" t="n">
        <f aca="false">$AW199-$AX199-BB199</f>
        <v>-712.197</v>
      </c>
      <c r="DD199" s="224" t="n">
        <f aca="false">DP199</f>
        <v>3376.45</v>
      </c>
      <c r="DE199" s="224" t="n">
        <f aca="false">DQ199</f>
        <v>0</v>
      </c>
      <c r="DF199" s="224" t="n">
        <f aca="false">DR199</f>
        <v>3376.45</v>
      </c>
      <c r="DG199" s="224" t="n">
        <f aca="false">DS199</f>
        <v>0</v>
      </c>
      <c r="DH199" s="224" t="n">
        <f aca="false">DI199+DJ199+DK199</f>
        <v>2776.45</v>
      </c>
      <c r="DI199" s="225" t="n">
        <v>0</v>
      </c>
      <c r="DJ199" s="225" t="n">
        <f aca="false">2776.45</f>
        <v>2776.45</v>
      </c>
      <c r="DK199" s="225" t="n">
        <v>0</v>
      </c>
      <c r="DL199" s="224" t="n">
        <f aca="false">DM199+DN199+DO199</f>
        <v>3376.45</v>
      </c>
      <c r="DM199" s="225" t="n">
        <v>0</v>
      </c>
      <c r="DN199" s="225" t="n">
        <f aca="false">2776.45+600</f>
        <v>3376.45</v>
      </c>
      <c r="DO199" s="225" t="n">
        <v>0</v>
      </c>
      <c r="DP199" s="224" t="n">
        <f aca="false">DQ199+DR199+DS199</f>
        <v>3376.45</v>
      </c>
      <c r="DQ199" s="225" t="n">
        <v>0</v>
      </c>
      <c r="DR199" s="225" t="n">
        <f aca="false">2776.45+600</f>
        <v>3376.45</v>
      </c>
      <c r="DS199" s="225" t="n">
        <v>0</v>
      </c>
      <c r="DT199" s="224" t="n">
        <f aca="false">$AW199-$AX199-BC199</f>
        <v>-1312.197</v>
      </c>
      <c r="DU199" s="224" t="n">
        <f aca="false">BC199-AY199</f>
        <v>3376.45</v>
      </c>
      <c r="DV199" s="225"/>
      <c r="DW199" s="225"/>
      <c r="DX199" s="226" t="s">
        <v>330</v>
      </c>
      <c r="DY199" s="225" t="n">
        <f aca="false">DU199</f>
        <v>3376.45</v>
      </c>
      <c r="DZ199" s="226" t="s">
        <v>330</v>
      </c>
      <c r="EA199" s="228" t="s">
        <v>331</v>
      </c>
      <c r="EB199" s="213" t="n">
        <v>0</v>
      </c>
      <c r="EC199" s="190" t="str">
        <f aca="false">AN199 &amp; EB199</f>
        <v>Амортизационные отчисления0</v>
      </c>
      <c r="ED199" s="190" t="str">
        <f aca="false">AN199&amp;AO199</f>
        <v>Амортизационные отчислениянет</v>
      </c>
      <c r="EE199" s="191"/>
      <c r="EF199" s="191"/>
      <c r="EG199" s="220"/>
      <c r="EH199" s="220"/>
      <c r="EI199" s="220"/>
      <c r="EJ199" s="220"/>
      <c r="EV199" s="191"/>
    </row>
    <row r="200" customFormat="false" ht="15" hidden="false" customHeight="true" outlineLevel="0" collapsed="false">
      <c r="C200" s="204"/>
      <c r="D200" s="205"/>
      <c r="E200" s="206"/>
      <c r="F200" s="206"/>
      <c r="G200" s="206"/>
      <c r="H200" s="206"/>
      <c r="I200" s="206"/>
      <c r="J200" s="206"/>
      <c r="K200" s="205"/>
      <c r="L200" s="214"/>
      <c r="M200" s="214"/>
      <c r="N200" s="205"/>
      <c r="O200" s="205"/>
      <c r="P200" s="207"/>
      <c r="Q200" s="207"/>
      <c r="R200" s="208"/>
      <c r="S200" s="209"/>
      <c r="T200" s="210"/>
      <c r="U200" s="215"/>
      <c r="V200" s="216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221"/>
      <c r="AM200" s="183" t="s">
        <v>228</v>
      </c>
      <c r="AN200" s="222" t="s">
        <v>221</v>
      </c>
      <c r="AO200" s="223" t="s">
        <v>56</v>
      </c>
      <c r="AP200" s="223"/>
      <c r="AQ200" s="223"/>
      <c r="AR200" s="223"/>
      <c r="AS200" s="223"/>
      <c r="AT200" s="223"/>
      <c r="AU200" s="223"/>
      <c r="AV200" s="223"/>
      <c r="AW200" s="224" t="n">
        <v>4090.43</v>
      </c>
      <c r="AX200" s="224" t="n">
        <v>0</v>
      </c>
      <c r="AY200" s="224" t="n">
        <v>0</v>
      </c>
      <c r="AZ200" s="224" t="n">
        <f aca="false">BE200</f>
        <v>0</v>
      </c>
      <c r="BA200" s="224" t="n">
        <f aca="false">BV200</f>
        <v>0</v>
      </c>
      <c r="BB200" s="224" t="n">
        <f aca="false">CM200</f>
        <v>0</v>
      </c>
      <c r="BC200" s="224" t="n">
        <f aca="false">DD200</f>
        <v>0</v>
      </c>
      <c r="BD200" s="224" t="n">
        <f aca="false">AW200-AX200-BC200</f>
        <v>4090.43</v>
      </c>
      <c r="BE200" s="224" t="n">
        <f aca="false">BQ200</f>
        <v>0</v>
      </c>
      <c r="BF200" s="224" t="n">
        <f aca="false">BR200</f>
        <v>0</v>
      </c>
      <c r="BG200" s="224" t="n">
        <f aca="false">BS200</f>
        <v>0</v>
      </c>
      <c r="BH200" s="224" t="n">
        <f aca="false">BT200</f>
        <v>0</v>
      </c>
      <c r="BI200" s="224" t="n">
        <f aca="false">BJ200+BK200+BL200</f>
        <v>0</v>
      </c>
      <c r="BJ200" s="225" t="n">
        <v>0</v>
      </c>
      <c r="BK200" s="225" t="n">
        <v>0</v>
      </c>
      <c r="BL200" s="225" t="n">
        <v>0</v>
      </c>
      <c r="BM200" s="224" t="n">
        <f aca="false">BN200+BO200+BP200</f>
        <v>0</v>
      </c>
      <c r="BN200" s="225" t="n">
        <v>0</v>
      </c>
      <c r="BO200" s="225" t="n">
        <v>0</v>
      </c>
      <c r="BP200" s="225" t="n">
        <v>0</v>
      </c>
      <c r="BQ200" s="224" t="n">
        <f aca="false">BR200+BS200+BT200</f>
        <v>0</v>
      </c>
      <c r="BR200" s="225" t="n">
        <v>0</v>
      </c>
      <c r="BS200" s="225" t="n">
        <v>0</v>
      </c>
      <c r="BT200" s="225" t="n">
        <v>0</v>
      </c>
      <c r="BU200" s="224" t="n">
        <f aca="false">$AW200-$AX200-AZ200</f>
        <v>4090.43</v>
      </c>
      <c r="BV200" s="224" t="n">
        <f aca="false">CH200</f>
        <v>0</v>
      </c>
      <c r="BW200" s="224" t="n">
        <f aca="false">CI200</f>
        <v>0</v>
      </c>
      <c r="BX200" s="224" t="n">
        <f aca="false">CJ200</f>
        <v>0</v>
      </c>
      <c r="BY200" s="224" t="n">
        <f aca="false">CK200</f>
        <v>0</v>
      </c>
      <c r="BZ200" s="224" t="n">
        <f aca="false">CA200+CB200+CC200</f>
        <v>0</v>
      </c>
      <c r="CA200" s="225" t="n">
        <v>0</v>
      </c>
      <c r="CB200" s="225" t="n">
        <v>0</v>
      </c>
      <c r="CC200" s="225" t="n">
        <v>0</v>
      </c>
      <c r="CD200" s="224" t="n">
        <f aca="false">CE200+CF200+CG200</f>
        <v>0</v>
      </c>
      <c r="CE200" s="225" t="n">
        <v>0</v>
      </c>
      <c r="CF200" s="225" t="n">
        <v>0</v>
      </c>
      <c r="CG200" s="225" t="n">
        <v>0</v>
      </c>
      <c r="CH200" s="224" t="n">
        <f aca="false">CI200+CJ200+CK200</f>
        <v>0</v>
      </c>
      <c r="CI200" s="225" t="n">
        <v>0</v>
      </c>
      <c r="CJ200" s="225" t="n">
        <v>0</v>
      </c>
      <c r="CK200" s="225" t="n">
        <v>0</v>
      </c>
      <c r="CL200" s="224" t="n">
        <f aca="false">$AW200-$AX200-BA200</f>
        <v>4090.43</v>
      </c>
      <c r="CM200" s="224" t="n">
        <f aca="false">CY200</f>
        <v>0</v>
      </c>
      <c r="CN200" s="224" t="n">
        <f aca="false">CZ200</f>
        <v>0</v>
      </c>
      <c r="CO200" s="224" t="n">
        <f aca="false">DA200</f>
        <v>0</v>
      </c>
      <c r="CP200" s="224" t="n">
        <f aca="false">DB200</f>
        <v>0</v>
      </c>
      <c r="CQ200" s="224" t="n">
        <f aca="false">CR200+CS200+CT200</f>
        <v>0</v>
      </c>
      <c r="CR200" s="225" t="n">
        <v>0</v>
      </c>
      <c r="CS200" s="225" t="n">
        <v>0</v>
      </c>
      <c r="CT200" s="225" t="n">
        <v>0</v>
      </c>
      <c r="CU200" s="224" t="n">
        <f aca="false">CV200+CW200+CX200</f>
        <v>0</v>
      </c>
      <c r="CV200" s="225" t="n">
        <v>0</v>
      </c>
      <c r="CW200" s="225" t="n">
        <v>0</v>
      </c>
      <c r="CX200" s="225" t="n">
        <v>0</v>
      </c>
      <c r="CY200" s="224" t="n">
        <f aca="false">CZ200+DA200+DB200</f>
        <v>0</v>
      </c>
      <c r="CZ200" s="225" t="n">
        <v>0</v>
      </c>
      <c r="DA200" s="225" t="n">
        <v>0</v>
      </c>
      <c r="DB200" s="225" t="n">
        <v>0</v>
      </c>
      <c r="DC200" s="224" t="n">
        <f aca="false">$AW200-$AX200-BB200</f>
        <v>4090.43</v>
      </c>
      <c r="DD200" s="224" t="n">
        <f aca="false">DP200</f>
        <v>0</v>
      </c>
      <c r="DE200" s="224" t="n">
        <f aca="false">DQ200</f>
        <v>0</v>
      </c>
      <c r="DF200" s="224" t="n">
        <f aca="false">DR200</f>
        <v>0</v>
      </c>
      <c r="DG200" s="224" t="n">
        <f aca="false">DS200</f>
        <v>0</v>
      </c>
      <c r="DH200" s="224" t="n">
        <f aca="false">DI200+DJ200+DK200</f>
        <v>0</v>
      </c>
      <c r="DI200" s="225" t="n">
        <v>0</v>
      </c>
      <c r="DJ200" s="225" t="n">
        <v>0</v>
      </c>
      <c r="DK200" s="225" t="n">
        <v>0</v>
      </c>
      <c r="DL200" s="224" t="n">
        <f aca="false">DM200+DN200+DO200</f>
        <v>0</v>
      </c>
      <c r="DM200" s="225" t="n">
        <v>0</v>
      </c>
      <c r="DN200" s="225" t="n">
        <v>0</v>
      </c>
      <c r="DO200" s="225" t="n">
        <v>0</v>
      </c>
      <c r="DP200" s="224" t="n">
        <f aca="false">DQ200+DR200+DS200</f>
        <v>0</v>
      </c>
      <c r="DQ200" s="225" t="n">
        <v>0</v>
      </c>
      <c r="DR200" s="225" t="n">
        <v>0</v>
      </c>
      <c r="DS200" s="225" t="n">
        <v>0</v>
      </c>
      <c r="DT200" s="224" t="n">
        <f aca="false">$AW200-$AX200-BC200</f>
        <v>4090.43</v>
      </c>
      <c r="DU200" s="224" t="n">
        <f aca="false">BC200-AY200</f>
        <v>0</v>
      </c>
      <c r="DV200" s="225"/>
      <c r="DW200" s="225"/>
      <c r="DX200" s="226"/>
      <c r="DY200" s="225"/>
      <c r="DZ200" s="226"/>
      <c r="EA200" s="227"/>
      <c r="EB200" s="213" t="n">
        <v>0</v>
      </c>
      <c r="EC200" s="190" t="str">
        <f aca="false">AN200 &amp; EB200</f>
        <v>Прибыль направляемая на инвестиции0</v>
      </c>
      <c r="ED200" s="190" t="str">
        <f aca="false">AN200&amp;AO200</f>
        <v>Прибыль направляемая на инвестициинет</v>
      </c>
      <c r="EE200" s="191"/>
      <c r="EF200" s="191"/>
      <c r="EG200" s="220"/>
      <c r="EH200" s="220"/>
      <c r="EI200" s="220"/>
      <c r="EJ200" s="220"/>
      <c r="EV200" s="191"/>
    </row>
    <row r="201" customFormat="false" ht="11.25" hidden="false" customHeight="true" outlineLevel="0" collapsed="false">
      <c r="C201" s="204"/>
      <c r="D201" s="205" t="n">
        <v>46</v>
      </c>
      <c r="E201" s="206" t="s">
        <v>259</v>
      </c>
      <c r="F201" s="206" t="s">
        <v>260</v>
      </c>
      <c r="G201" s="206" t="s">
        <v>261</v>
      </c>
      <c r="H201" s="206" t="s">
        <v>332</v>
      </c>
      <c r="I201" s="206" t="s">
        <v>263</v>
      </c>
      <c r="J201" s="206" t="s">
        <v>263</v>
      </c>
      <c r="K201" s="205" t="s">
        <v>264</v>
      </c>
      <c r="L201" s="206"/>
      <c r="M201" s="206"/>
      <c r="N201" s="205" t="n">
        <v>5</v>
      </c>
      <c r="O201" s="205" t="n">
        <v>2019</v>
      </c>
      <c r="P201" s="207" t="s">
        <v>177</v>
      </c>
      <c r="Q201" s="207" t="s">
        <v>265</v>
      </c>
      <c r="R201" s="208" t="n">
        <v>100</v>
      </c>
      <c r="S201" s="209" t="n">
        <v>100</v>
      </c>
      <c r="T201" s="210"/>
      <c r="U201" s="211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  <c r="BI201" s="212"/>
      <c r="BJ201" s="212"/>
      <c r="BK201" s="212"/>
      <c r="BL201" s="212"/>
      <c r="BM201" s="212"/>
      <c r="BN201" s="212"/>
      <c r="BO201" s="212"/>
      <c r="BP201" s="212"/>
      <c r="BQ201" s="212"/>
      <c r="BR201" s="212"/>
      <c r="BS201" s="212"/>
      <c r="BT201" s="212"/>
      <c r="BU201" s="212"/>
      <c r="BV201" s="212"/>
      <c r="BW201" s="212"/>
      <c r="BX201" s="212"/>
      <c r="BY201" s="212"/>
      <c r="BZ201" s="212"/>
      <c r="CA201" s="212"/>
      <c r="CB201" s="212"/>
      <c r="CC201" s="212"/>
      <c r="CD201" s="212"/>
      <c r="CE201" s="212"/>
      <c r="CF201" s="212"/>
      <c r="CG201" s="212"/>
      <c r="CH201" s="212"/>
      <c r="CI201" s="212"/>
      <c r="CJ201" s="212"/>
      <c r="CK201" s="212"/>
      <c r="CL201" s="212"/>
      <c r="CM201" s="212"/>
      <c r="CN201" s="212"/>
      <c r="CO201" s="212"/>
      <c r="CP201" s="212"/>
      <c r="CQ201" s="212"/>
      <c r="CR201" s="212"/>
      <c r="CS201" s="212"/>
      <c r="CT201" s="212"/>
      <c r="CU201" s="212"/>
      <c r="CV201" s="212"/>
      <c r="CW201" s="212"/>
      <c r="CX201" s="212"/>
      <c r="CY201" s="212"/>
      <c r="CZ201" s="212"/>
      <c r="DA201" s="212"/>
      <c r="DB201" s="212"/>
      <c r="DC201" s="212"/>
      <c r="DD201" s="212"/>
      <c r="DE201" s="212"/>
      <c r="DF201" s="212"/>
      <c r="DG201" s="212"/>
      <c r="DH201" s="212"/>
      <c r="DI201" s="212"/>
      <c r="DJ201" s="212"/>
      <c r="DK201" s="212"/>
      <c r="DL201" s="212"/>
      <c r="DM201" s="212"/>
      <c r="DN201" s="212"/>
      <c r="DO201" s="212"/>
      <c r="DP201" s="212"/>
      <c r="DQ201" s="212"/>
      <c r="DR201" s="212"/>
      <c r="DS201" s="212"/>
      <c r="DT201" s="212"/>
      <c r="DU201" s="212"/>
      <c r="DV201" s="212"/>
      <c r="DW201" s="212"/>
      <c r="DX201" s="212"/>
      <c r="DY201" s="212"/>
      <c r="DZ201" s="212"/>
      <c r="EA201" s="212"/>
      <c r="EB201" s="213"/>
      <c r="EC201" s="191"/>
      <c r="ED201" s="191"/>
      <c r="EE201" s="191"/>
      <c r="EF201" s="191"/>
      <c r="EG201" s="191"/>
      <c r="EH201" s="191"/>
      <c r="EI201" s="191"/>
    </row>
    <row r="202" customFormat="false" ht="11.25" hidden="false" customHeight="true" outlineLevel="0" collapsed="false">
      <c r="C202" s="204"/>
      <c r="D202" s="205"/>
      <c r="E202" s="206"/>
      <c r="F202" s="206"/>
      <c r="G202" s="206"/>
      <c r="H202" s="206"/>
      <c r="I202" s="206"/>
      <c r="J202" s="206"/>
      <c r="K202" s="205"/>
      <c r="L202" s="214"/>
      <c r="M202" s="214"/>
      <c r="N202" s="205"/>
      <c r="O202" s="205"/>
      <c r="P202" s="207"/>
      <c r="Q202" s="207"/>
      <c r="R202" s="208"/>
      <c r="S202" s="209"/>
      <c r="T202" s="210"/>
      <c r="U202" s="215"/>
      <c r="V202" s="216" t="n">
        <v>1</v>
      </c>
      <c r="W202" s="183" t="s">
        <v>266</v>
      </c>
      <c r="X202" s="183" t="s">
        <v>333</v>
      </c>
      <c r="Y202" s="183" t="s">
        <v>268</v>
      </c>
      <c r="Z202" s="183" t="s">
        <v>269</v>
      </c>
      <c r="AA202" s="183" t="s">
        <v>269</v>
      </c>
      <c r="AB202" s="183" t="s">
        <v>264</v>
      </c>
      <c r="AC202" s="183" t="s">
        <v>270</v>
      </c>
      <c r="AD202" s="183" t="s">
        <v>271</v>
      </c>
      <c r="AE202" s="183" t="s">
        <v>334</v>
      </c>
      <c r="AF202" s="183" t="s">
        <v>335</v>
      </c>
      <c r="AG202" s="183" t="s">
        <v>263</v>
      </c>
      <c r="AH202" s="183" t="s">
        <v>263</v>
      </c>
      <c r="AI202" s="183" t="s">
        <v>264</v>
      </c>
      <c r="AJ202" s="183" t="s">
        <v>270</v>
      </c>
      <c r="AK202" s="183" t="s">
        <v>271</v>
      </c>
      <c r="AL202" s="217"/>
      <c r="AM202" s="218"/>
      <c r="AN202" s="219"/>
      <c r="AO202" s="219"/>
      <c r="AP202" s="219"/>
      <c r="AQ202" s="219"/>
      <c r="AR202" s="219"/>
      <c r="AS202" s="219"/>
      <c r="AT202" s="219"/>
      <c r="AU202" s="219"/>
      <c r="AV202" s="219"/>
      <c r="AW202" s="143"/>
      <c r="AX202" s="143"/>
      <c r="AY202" s="143"/>
      <c r="AZ202" s="143"/>
      <c r="BA202" s="143"/>
      <c r="BB202" s="143"/>
      <c r="BC202" s="143"/>
      <c r="BD202" s="143"/>
      <c r="BE202" s="143"/>
      <c r="BF202" s="143"/>
      <c r="BG202" s="143"/>
      <c r="BH202" s="143"/>
      <c r="BI202" s="143"/>
      <c r="BJ202" s="143"/>
      <c r="BK202" s="143"/>
      <c r="BL202" s="143"/>
      <c r="BM202" s="143"/>
      <c r="BN202" s="143"/>
      <c r="BO202" s="143"/>
      <c r="BP202" s="143"/>
      <c r="BQ202" s="143"/>
      <c r="BR202" s="143"/>
      <c r="BS202" s="143"/>
      <c r="BT202" s="143"/>
      <c r="BU202" s="143"/>
      <c r="BV202" s="143"/>
      <c r="BW202" s="143"/>
      <c r="BX202" s="143"/>
      <c r="BY202" s="143"/>
      <c r="BZ202" s="143"/>
      <c r="CA202" s="143"/>
      <c r="CB202" s="143"/>
      <c r="CC202" s="143"/>
      <c r="CD202" s="143"/>
      <c r="CE202" s="143"/>
      <c r="CF202" s="143"/>
      <c r="CG202" s="143"/>
      <c r="CH202" s="143"/>
      <c r="CI202" s="143"/>
      <c r="CJ202" s="143"/>
      <c r="CK202" s="143"/>
      <c r="CL202" s="143"/>
      <c r="CM202" s="143"/>
      <c r="CN202" s="143"/>
      <c r="CO202" s="143"/>
      <c r="CP202" s="143"/>
      <c r="CQ202" s="143"/>
      <c r="CR202" s="143"/>
      <c r="CS202" s="143"/>
      <c r="CT202" s="143"/>
      <c r="CU202" s="143"/>
      <c r="CV202" s="143"/>
      <c r="CW202" s="143"/>
      <c r="CX202" s="143"/>
      <c r="CY202" s="143"/>
      <c r="CZ202" s="143"/>
      <c r="DA202" s="143"/>
      <c r="DB202" s="143"/>
      <c r="DC202" s="143"/>
      <c r="DD202" s="143"/>
      <c r="DE202" s="143"/>
      <c r="DF202" s="143"/>
      <c r="DG202" s="143"/>
      <c r="DH202" s="143"/>
      <c r="DI202" s="143"/>
      <c r="DJ202" s="143"/>
      <c r="DK202" s="143"/>
      <c r="DL202" s="143"/>
      <c r="DM202" s="143"/>
      <c r="DN202" s="143"/>
      <c r="DO202" s="143"/>
      <c r="DP202" s="143"/>
      <c r="DQ202" s="143"/>
      <c r="DR202" s="143"/>
      <c r="DS202" s="143"/>
      <c r="DT202" s="143"/>
      <c r="DU202" s="143"/>
      <c r="DV202" s="143"/>
      <c r="DW202" s="143"/>
      <c r="DX202" s="143"/>
      <c r="DY202" s="143"/>
      <c r="DZ202" s="143"/>
      <c r="EA202" s="143"/>
      <c r="EB202" s="213"/>
      <c r="EC202" s="220"/>
      <c r="ED202" s="220"/>
      <c r="EE202" s="220"/>
      <c r="EF202" s="191"/>
      <c r="EG202" s="220"/>
      <c r="EH202" s="220"/>
      <c r="EI202" s="220"/>
      <c r="EJ202" s="220"/>
      <c r="EK202" s="220"/>
    </row>
    <row r="203" customFormat="false" ht="15" hidden="false" customHeight="true" outlineLevel="0" collapsed="false">
      <c r="C203" s="204"/>
      <c r="D203" s="205"/>
      <c r="E203" s="206"/>
      <c r="F203" s="206"/>
      <c r="G203" s="206"/>
      <c r="H203" s="206"/>
      <c r="I203" s="206"/>
      <c r="J203" s="206"/>
      <c r="K203" s="205"/>
      <c r="L203" s="214"/>
      <c r="M203" s="214"/>
      <c r="N203" s="205"/>
      <c r="O203" s="205"/>
      <c r="P203" s="207"/>
      <c r="Q203" s="207"/>
      <c r="R203" s="208"/>
      <c r="S203" s="209"/>
      <c r="T203" s="210"/>
      <c r="U203" s="215"/>
      <c r="V203" s="216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3"/>
      <c r="AK203" s="183"/>
      <c r="AL203" s="221"/>
      <c r="AM203" s="183" t="s">
        <v>274</v>
      </c>
      <c r="AN203" s="222" t="s">
        <v>223</v>
      </c>
      <c r="AO203" s="223" t="s">
        <v>56</v>
      </c>
      <c r="AP203" s="223"/>
      <c r="AQ203" s="223"/>
      <c r="AR203" s="223"/>
      <c r="AS203" s="223"/>
      <c r="AT203" s="223"/>
      <c r="AU203" s="223"/>
      <c r="AV203" s="223"/>
      <c r="AW203" s="224" t="n">
        <v>1977.06</v>
      </c>
      <c r="AX203" s="224" t="n">
        <v>1977.06</v>
      </c>
      <c r="AY203" s="224" t="n">
        <v>1541.25</v>
      </c>
      <c r="AZ203" s="224" t="n">
        <f aca="false">BE203</f>
        <v>0</v>
      </c>
      <c r="BA203" s="224" t="n">
        <f aca="false">BV203</f>
        <v>0</v>
      </c>
      <c r="BB203" s="224" t="n">
        <f aca="false">CM203</f>
        <v>0</v>
      </c>
      <c r="BC203" s="224" t="n">
        <f aca="false">DD203</f>
        <v>0</v>
      </c>
      <c r="BD203" s="224" t="n">
        <f aca="false">AW203-AX203-BC203</f>
        <v>0</v>
      </c>
      <c r="BE203" s="224" t="n">
        <f aca="false">BQ203</f>
        <v>0</v>
      </c>
      <c r="BF203" s="224" t="n">
        <f aca="false">BR203</f>
        <v>0</v>
      </c>
      <c r="BG203" s="224" t="n">
        <f aca="false">BS203</f>
        <v>0</v>
      </c>
      <c r="BH203" s="224" t="n">
        <f aca="false">BT203</f>
        <v>0</v>
      </c>
      <c r="BI203" s="224" t="n">
        <f aca="false">BJ203+BK203+BL203</f>
        <v>0</v>
      </c>
      <c r="BJ203" s="225" t="n">
        <v>0</v>
      </c>
      <c r="BK203" s="225" t="n">
        <v>0</v>
      </c>
      <c r="BL203" s="225" t="n">
        <v>0</v>
      </c>
      <c r="BM203" s="224" t="n">
        <f aca="false">BN203+BO203+BP203</f>
        <v>0</v>
      </c>
      <c r="BN203" s="225" t="n">
        <v>0</v>
      </c>
      <c r="BO203" s="225" t="n">
        <v>0</v>
      </c>
      <c r="BP203" s="225" t="n">
        <v>0</v>
      </c>
      <c r="BQ203" s="224" t="n">
        <f aca="false">BR203+BS203+BT203</f>
        <v>0</v>
      </c>
      <c r="BR203" s="225" t="n">
        <v>0</v>
      </c>
      <c r="BS203" s="225" t="n">
        <v>0</v>
      </c>
      <c r="BT203" s="225" t="n">
        <v>0</v>
      </c>
      <c r="BU203" s="224" t="n">
        <f aca="false">$AW203-$AX203-AZ203</f>
        <v>0</v>
      </c>
      <c r="BV203" s="224" t="n">
        <f aca="false">CH203</f>
        <v>0</v>
      </c>
      <c r="BW203" s="224" t="n">
        <f aca="false">CI203</f>
        <v>0</v>
      </c>
      <c r="BX203" s="224" t="n">
        <f aca="false">CJ203</f>
        <v>0</v>
      </c>
      <c r="BY203" s="224" t="n">
        <f aca="false">CK203</f>
        <v>0</v>
      </c>
      <c r="BZ203" s="224" t="n">
        <f aca="false">CA203+CB203+CC203</f>
        <v>0</v>
      </c>
      <c r="CA203" s="225" t="n">
        <v>0</v>
      </c>
      <c r="CB203" s="225" t="n">
        <v>0</v>
      </c>
      <c r="CC203" s="225" t="n">
        <v>0</v>
      </c>
      <c r="CD203" s="224" t="n">
        <f aca="false">CE203+CF203+CG203</f>
        <v>0</v>
      </c>
      <c r="CE203" s="225" t="n">
        <v>0</v>
      </c>
      <c r="CF203" s="225" t="n">
        <v>0</v>
      </c>
      <c r="CG203" s="225" t="n">
        <v>0</v>
      </c>
      <c r="CH203" s="224" t="n">
        <f aca="false">CI203+CJ203+CK203</f>
        <v>0</v>
      </c>
      <c r="CI203" s="225" t="n">
        <v>0</v>
      </c>
      <c r="CJ203" s="225" t="n">
        <v>0</v>
      </c>
      <c r="CK203" s="225" t="n">
        <v>0</v>
      </c>
      <c r="CL203" s="224" t="n">
        <f aca="false">$AW203-$AX203-BA203</f>
        <v>0</v>
      </c>
      <c r="CM203" s="224" t="n">
        <f aca="false">CY203</f>
        <v>0</v>
      </c>
      <c r="CN203" s="224" t="n">
        <f aca="false">CZ203</f>
        <v>0</v>
      </c>
      <c r="CO203" s="224" t="n">
        <f aca="false">DA203</f>
        <v>0</v>
      </c>
      <c r="CP203" s="224" t="n">
        <f aca="false">DB203</f>
        <v>0</v>
      </c>
      <c r="CQ203" s="224" t="n">
        <f aca="false">CR203+CS203+CT203</f>
        <v>0</v>
      </c>
      <c r="CR203" s="225" t="n">
        <v>0</v>
      </c>
      <c r="CS203" s="225" t="n">
        <v>0</v>
      </c>
      <c r="CT203" s="225" t="n">
        <v>0</v>
      </c>
      <c r="CU203" s="224" t="n">
        <f aca="false">CV203+CW203+CX203</f>
        <v>0</v>
      </c>
      <c r="CV203" s="225" t="n">
        <v>0</v>
      </c>
      <c r="CW203" s="225" t="n">
        <v>0</v>
      </c>
      <c r="CX203" s="225" t="n">
        <v>0</v>
      </c>
      <c r="CY203" s="224" t="n">
        <f aca="false">CZ203+DA203+DB203</f>
        <v>0</v>
      </c>
      <c r="CZ203" s="225" t="n">
        <v>0</v>
      </c>
      <c r="DA203" s="225" t="n">
        <v>0</v>
      </c>
      <c r="DB203" s="225" t="n">
        <v>0</v>
      </c>
      <c r="DC203" s="224" t="n">
        <f aca="false">$AW203-$AX203-BB203</f>
        <v>0</v>
      </c>
      <c r="DD203" s="224" t="n">
        <f aca="false">DP203</f>
        <v>0</v>
      </c>
      <c r="DE203" s="224" t="n">
        <f aca="false">DQ203</f>
        <v>0</v>
      </c>
      <c r="DF203" s="224" t="n">
        <f aca="false">DR203</f>
        <v>0</v>
      </c>
      <c r="DG203" s="224" t="n">
        <f aca="false">DS203</f>
        <v>0</v>
      </c>
      <c r="DH203" s="224" t="n">
        <f aca="false">DI203+DJ203+DK203</f>
        <v>0</v>
      </c>
      <c r="DI203" s="225" t="n">
        <v>0</v>
      </c>
      <c r="DJ203" s="225" t="n">
        <v>0</v>
      </c>
      <c r="DK203" s="225" t="n">
        <v>0</v>
      </c>
      <c r="DL203" s="224" t="n">
        <f aca="false">DM203+DN203+DO203</f>
        <v>0</v>
      </c>
      <c r="DM203" s="225" t="n">
        <v>0</v>
      </c>
      <c r="DN203" s="225" t="n">
        <v>0</v>
      </c>
      <c r="DO203" s="225" t="n">
        <v>0</v>
      </c>
      <c r="DP203" s="224" t="n">
        <f aca="false">DQ203+DR203+DS203</f>
        <v>0</v>
      </c>
      <c r="DQ203" s="225" t="n">
        <v>0</v>
      </c>
      <c r="DR203" s="225" t="n">
        <v>0</v>
      </c>
      <c r="DS203" s="225" t="n">
        <v>0</v>
      </c>
      <c r="DT203" s="224" t="n">
        <f aca="false">$AW203-$AX203-BC203</f>
        <v>0</v>
      </c>
      <c r="DU203" s="224" t="n">
        <f aca="false">BC203-AY203</f>
        <v>-1541.25</v>
      </c>
      <c r="DV203" s="225"/>
      <c r="DW203" s="225"/>
      <c r="DX203" s="226" t="s">
        <v>336</v>
      </c>
      <c r="DY203" s="225" t="n">
        <f aca="false">-DU203</f>
        <v>1541.25</v>
      </c>
      <c r="DZ203" s="226" t="s">
        <v>336</v>
      </c>
      <c r="EA203" s="227"/>
      <c r="EB203" s="213" t="n">
        <v>0</v>
      </c>
      <c r="EC203" s="190" t="str">
        <f aca="false">AN203 &amp; EB203</f>
        <v>Амортизационные отчисления0</v>
      </c>
      <c r="ED203" s="190" t="str">
        <f aca="false">AN203&amp;AO203</f>
        <v>Амортизационные отчислениянет</v>
      </c>
      <c r="EE203" s="191"/>
      <c r="EF203" s="191"/>
      <c r="EG203" s="220"/>
      <c r="EH203" s="220"/>
      <c r="EI203" s="220"/>
      <c r="EJ203" s="220"/>
      <c r="EV203" s="191"/>
    </row>
    <row r="204" customFormat="false" ht="11.25" hidden="false" customHeight="true" outlineLevel="0" collapsed="false">
      <c r="C204" s="204"/>
      <c r="D204" s="205" t="n">
        <v>47</v>
      </c>
      <c r="E204" s="206" t="s">
        <v>259</v>
      </c>
      <c r="F204" s="206" t="s">
        <v>260</v>
      </c>
      <c r="G204" s="206" t="s">
        <v>261</v>
      </c>
      <c r="H204" s="206" t="s">
        <v>275</v>
      </c>
      <c r="I204" s="206" t="s">
        <v>263</v>
      </c>
      <c r="J204" s="206" t="s">
        <v>263</v>
      </c>
      <c r="K204" s="205" t="s">
        <v>264</v>
      </c>
      <c r="L204" s="206"/>
      <c r="M204" s="206"/>
      <c r="N204" s="205" t="n">
        <v>5</v>
      </c>
      <c r="O204" s="205" t="n">
        <v>2020</v>
      </c>
      <c r="P204" s="207" t="s">
        <v>178</v>
      </c>
      <c r="Q204" s="207" t="s">
        <v>282</v>
      </c>
      <c r="R204" s="208" t="n">
        <v>100</v>
      </c>
      <c r="S204" s="209" t="n">
        <v>100</v>
      </c>
      <c r="T204" s="210"/>
      <c r="U204" s="211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2"/>
      <c r="BN204" s="212"/>
      <c r="BO204" s="212"/>
      <c r="BP204" s="212"/>
      <c r="BQ204" s="212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2"/>
      <c r="CC204" s="212"/>
      <c r="CD204" s="212"/>
      <c r="CE204" s="212"/>
      <c r="CF204" s="212"/>
      <c r="CG204" s="212"/>
      <c r="CH204" s="212"/>
      <c r="CI204" s="212"/>
      <c r="CJ204" s="212"/>
      <c r="CK204" s="212"/>
      <c r="CL204" s="212"/>
      <c r="CM204" s="212"/>
      <c r="CN204" s="212"/>
      <c r="CO204" s="212"/>
      <c r="CP204" s="212"/>
      <c r="CQ204" s="212"/>
      <c r="CR204" s="212"/>
      <c r="CS204" s="212"/>
      <c r="CT204" s="212"/>
      <c r="CU204" s="212"/>
      <c r="CV204" s="212"/>
      <c r="CW204" s="212"/>
      <c r="CX204" s="212"/>
      <c r="CY204" s="212"/>
      <c r="CZ204" s="212"/>
      <c r="DA204" s="212"/>
      <c r="DB204" s="212"/>
      <c r="DC204" s="212"/>
      <c r="DD204" s="212"/>
      <c r="DE204" s="212"/>
      <c r="DF204" s="212"/>
      <c r="DG204" s="212"/>
      <c r="DH204" s="212"/>
      <c r="DI204" s="212"/>
      <c r="DJ204" s="212"/>
      <c r="DK204" s="212"/>
      <c r="DL204" s="212"/>
      <c r="DM204" s="212"/>
      <c r="DN204" s="212"/>
      <c r="DO204" s="212"/>
      <c r="DP204" s="212"/>
      <c r="DQ204" s="212"/>
      <c r="DR204" s="212"/>
      <c r="DS204" s="212"/>
      <c r="DT204" s="212"/>
      <c r="DU204" s="212"/>
      <c r="DV204" s="212"/>
      <c r="DW204" s="212"/>
      <c r="DX204" s="212"/>
      <c r="DY204" s="212"/>
      <c r="DZ204" s="212"/>
      <c r="EA204" s="212"/>
      <c r="EB204" s="213"/>
      <c r="EC204" s="191"/>
      <c r="ED204" s="191"/>
      <c r="EE204" s="191"/>
      <c r="EF204" s="191"/>
      <c r="EG204" s="191"/>
      <c r="EH204" s="191"/>
      <c r="EI204" s="191"/>
    </row>
    <row r="205" customFormat="false" ht="11.25" hidden="false" customHeight="true" outlineLevel="0" collapsed="false">
      <c r="C205" s="204"/>
      <c r="D205" s="205"/>
      <c r="E205" s="206"/>
      <c r="F205" s="206"/>
      <c r="G205" s="206"/>
      <c r="H205" s="206"/>
      <c r="I205" s="206"/>
      <c r="J205" s="206"/>
      <c r="K205" s="205"/>
      <c r="L205" s="214"/>
      <c r="M205" s="214"/>
      <c r="N205" s="205"/>
      <c r="O205" s="205"/>
      <c r="P205" s="207"/>
      <c r="Q205" s="207"/>
      <c r="R205" s="208"/>
      <c r="S205" s="209"/>
      <c r="T205" s="210"/>
      <c r="U205" s="215"/>
      <c r="V205" s="216" t="n">
        <v>1</v>
      </c>
      <c r="W205" s="183" t="s">
        <v>266</v>
      </c>
      <c r="X205" s="183" t="s">
        <v>333</v>
      </c>
      <c r="Y205" s="183" t="s">
        <v>268</v>
      </c>
      <c r="Z205" s="183" t="s">
        <v>269</v>
      </c>
      <c r="AA205" s="183" t="s">
        <v>269</v>
      </c>
      <c r="AB205" s="183" t="s">
        <v>264</v>
      </c>
      <c r="AC205" s="183" t="s">
        <v>270</v>
      </c>
      <c r="AD205" s="183" t="s">
        <v>271</v>
      </c>
      <c r="AE205" s="183" t="s">
        <v>334</v>
      </c>
      <c r="AF205" s="183" t="s">
        <v>335</v>
      </c>
      <c r="AG205" s="183" t="s">
        <v>263</v>
      </c>
      <c r="AH205" s="183" t="s">
        <v>263</v>
      </c>
      <c r="AI205" s="183" t="s">
        <v>264</v>
      </c>
      <c r="AJ205" s="183" t="s">
        <v>270</v>
      </c>
      <c r="AK205" s="183" t="s">
        <v>271</v>
      </c>
      <c r="AL205" s="217"/>
      <c r="AM205" s="218"/>
      <c r="AN205" s="219"/>
      <c r="AO205" s="219"/>
      <c r="AP205" s="219"/>
      <c r="AQ205" s="219"/>
      <c r="AR205" s="219"/>
      <c r="AS205" s="219"/>
      <c r="AT205" s="219"/>
      <c r="AU205" s="219"/>
      <c r="AV205" s="219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3"/>
      <c r="BI205" s="143"/>
      <c r="BJ205" s="143"/>
      <c r="BK205" s="143"/>
      <c r="BL205" s="143"/>
      <c r="BM205" s="143"/>
      <c r="BN205" s="143"/>
      <c r="BO205" s="143"/>
      <c r="BP205" s="143"/>
      <c r="BQ205" s="143"/>
      <c r="BR205" s="143"/>
      <c r="BS205" s="143"/>
      <c r="BT205" s="143"/>
      <c r="BU205" s="143"/>
      <c r="BV205" s="143"/>
      <c r="BW205" s="143"/>
      <c r="BX205" s="143"/>
      <c r="BY205" s="143"/>
      <c r="BZ205" s="143"/>
      <c r="CA205" s="143"/>
      <c r="CB205" s="143"/>
      <c r="CC205" s="143"/>
      <c r="CD205" s="143"/>
      <c r="CE205" s="143"/>
      <c r="CF205" s="143"/>
      <c r="CG205" s="143"/>
      <c r="CH205" s="143"/>
      <c r="CI205" s="143"/>
      <c r="CJ205" s="143"/>
      <c r="CK205" s="143"/>
      <c r="CL205" s="143"/>
      <c r="CM205" s="143"/>
      <c r="CN205" s="143"/>
      <c r="CO205" s="143"/>
      <c r="CP205" s="143"/>
      <c r="CQ205" s="143"/>
      <c r="CR205" s="143"/>
      <c r="CS205" s="143"/>
      <c r="CT205" s="143"/>
      <c r="CU205" s="143"/>
      <c r="CV205" s="143"/>
      <c r="CW205" s="143"/>
      <c r="CX205" s="143"/>
      <c r="CY205" s="143"/>
      <c r="CZ205" s="143"/>
      <c r="DA205" s="143"/>
      <c r="DB205" s="143"/>
      <c r="DC205" s="143"/>
      <c r="DD205" s="143"/>
      <c r="DE205" s="143"/>
      <c r="DF205" s="143"/>
      <c r="DG205" s="143"/>
      <c r="DH205" s="143"/>
      <c r="DI205" s="143"/>
      <c r="DJ205" s="143"/>
      <c r="DK205" s="143"/>
      <c r="DL205" s="143"/>
      <c r="DM205" s="143"/>
      <c r="DN205" s="143"/>
      <c r="DO205" s="143"/>
      <c r="DP205" s="143"/>
      <c r="DQ205" s="143"/>
      <c r="DR205" s="143"/>
      <c r="DS205" s="143"/>
      <c r="DT205" s="143"/>
      <c r="DU205" s="143"/>
      <c r="DV205" s="143"/>
      <c r="DW205" s="143"/>
      <c r="DX205" s="143"/>
      <c r="DY205" s="143"/>
      <c r="DZ205" s="143"/>
      <c r="EA205" s="143"/>
      <c r="EB205" s="213"/>
      <c r="EC205" s="220"/>
      <c r="ED205" s="220"/>
      <c r="EE205" s="220"/>
      <c r="EF205" s="191"/>
      <c r="EG205" s="220"/>
      <c r="EH205" s="220"/>
      <c r="EI205" s="220"/>
      <c r="EJ205" s="220"/>
      <c r="EK205" s="220"/>
    </row>
    <row r="206" customFormat="false" ht="15" hidden="false" customHeight="true" outlineLevel="0" collapsed="false">
      <c r="C206" s="204"/>
      <c r="D206" s="205"/>
      <c r="E206" s="206"/>
      <c r="F206" s="206"/>
      <c r="G206" s="206"/>
      <c r="H206" s="206"/>
      <c r="I206" s="206"/>
      <c r="J206" s="206"/>
      <c r="K206" s="205"/>
      <c r="L206" s="214"/>
      <c r="M206" s="214"/>
      <c r="N206" s="205"/>
      <c r="O206" s="205"/>
      <c r="P206" s="207"/>
      <c r="Q206" s="207"/>
      <c r="R206" s="208"/>
      <c r="S206" s="209"/>
      <c r="T206" s="210"/>
      <c r="U206" s="215"/>
      <c r="V206" s="216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221"/>
      <c r="AM206" s="183" t="s">
        <v>274</v>
      </c>
      <c r="AN206" s="222" t="s">
        <v>223</v>
      </c>
      <c r="AO206" s="223" t="s">
        <v>56</v>
      </c>
      <c r="AP206" s="223"/>
      <c r="AQ206" s="223"/>
      <c r="AR206" s="223"/>
      <c r="AS206" s="223"/>
      <c r="AT206" s="223"/>
      <c r="AU206" s="223"/>
      <c r="AV206" s="223"/>
      <c r="AW206" s="224" t="n">
        <v>462.25</v>
      </c>
      <c r="AX206" s="224" t="n">
        <v>462.25</v>
      </c>
      <c r="AY206" s="224" t="n">
        <v>0</v>
      </c>
      <c r="AZ206" s="224" t="n">
        <f aca="false">BE206</f>
        <v>0</v>
      </c>
      <c r="BA206" s="224" t="n">
        <f aca="false">BV206</f>
        <v>0</v>
      </c>
      <c r="BB206" s="224" t="n">
        <f aca="false">CM206</f>
        <v>0</v>
      </c>
      <c r="BC206" s="224" t="n">
        <f aca="false">DD206</f>
        <v>0</v>
      </c>
      <c r="BD206" s="224" t="n">
        <f aca="false">AW206-AX206-BC206</f>
        <v>0</v>
      </c>
      <c r="BE206" s="224" t="n">
        <f aca="false">BQ206</f>
        <v>0</v>
      </c>
      <c r="BF206" s="224" t="n">
        <f aca="false">BR206</f>
        <v>0</v>
      </c>
      <c r="BG206" s="224" t="n">
        <f aca="false">BS206</f>
        <v>0</v>
      </c>
      <c r="BH206" s="224" t="n">
        <f aca="false">BT206</f>
        <v>0</v>
      </c>
      <c r="BI206" s="224" t="n">
        <f aca="false">BJ206+BK206+BL206</f>
        <v>0</v>
      </c>
      <c r="BJ206" s="225" t="n">
        <v>0</v>
      </c>
      <c r="BK206" s="225" t="n">
        <v>0</v>
      </c>
      <c r="BL206" s="225" t="n">
        <v>0</v>
      </c>
      <c r="BM206" s="224" t="n">
        <f aca="false">BN206+BO206+BP206</f>
        <v>0</v>
      </c>
      <c r="BN206" s="225" t="n">
        <v>0</v>
      </c>
      <c r="BO206" s="225" t="n">
        <v>0</v>
      </c>
      <c r="BP206" s="225" t="n">
        <v>0</v>
      </c>
      <c r="BQ206" s="224" t="n">
        <f aca="false">BR206+BS206+BT206</f>
        <v>0</v>
      </c>
      <c r="BR206" s="225" t="n">
        <v>0</v>
      </c>
      <c r="BS206" s="225" t="n">
        <v>0</v>
      </c>
      <c r="BT206" s="225" t="n">
        <v>0</v>
      </c>
      <c r="BU206" s="224" t="n">
        <f aca="false">$AW206-$AX206-AZ206</f>
        <v>0</v>
      </c>
      <c r="BV206" s="224" t="n">
        <f aca="false">CH206</f>
        <v>0</v>
      </c>
      <c r="BW206" s="224" t="n">
        <f aca="false">CI206</f>
        <v>0</v>
      </c>
      <c r="BX206" s="224" t="n">
        <f aca="false">CJ206</f>
        <v>0</v>
      </c>
      <c r="BY206" s="224" t="n">
        <f aca="false">CK206</f>
        <v>0</v>
      </c>
      <c r="BZ206" s="224" t="n">
        <f aca="false">CA206+CB206+CC206</f>
        <v>0</v>
      </c>
      <c r="CA206" s="225" t="n">
        <v>0</v>
      </c>
      <c r="CB206" s="225" t="n">
        <v>0</v>
      </c>
      <c r="CC206" s="225" t="n">
        <v>0</v>
      </c>
      <c r="CD206" s="224" t="n">
        <f aca="false">CE206+CF206+CG206</f>
        <v>0</v>
      </c>
      <c r="CE206" s="225" t="n">
        <v>0</v>
      </c>
      <c r="CF206" s="225" t="n">
        <v>0</v>
      </c>
      <c r="CG206" s="225" t="n">
        <v>0</v>
      </c>
      <c r="CH206" s="224" t="n">
        <f aca="false">CI206+CJ206+CK206</f>
        <v>0</v>
      </c>
      <c r="CI206" s="225" t="n">
        <v>0</v>
      </c>
      <c r="CJ206" s="225" t="n">
        <v>0</v>
      </c>
      <c r="CK206" s="225" t="n">
        <v>0</v>
      </c>
      <c r="CL206" s="224" t="n">
        <f aca="false">$AW206-$AX206-BA206</f>
        <v>0</v>
      </c>
      <c r="CM206" s="224" t="n">
        <f aca="false">CY206</f>
        <v>0</v>
      </c>
      <c r="CN206" s="224" t="n">
        <f aca="false">CZ206</f>
        <v>0</v>
      </c>
      <c r="CO206" s="224" t="n">
        <f aca="false">DA206</f>
        <v>0</v>
      </c>
      <c r="CP206" s="224" t="n">
        <f aca="false">DB206</f>
        <v>0</v>
      </c>
      <c r="CQ206" s="224" t="n">
        <f aca="false">CR206+CS206+CT206</f>
        <v>0</v>
      </c>
      <c r="CR206" s="225" t="n">
        <v>0</v>
      </c>
      <c r="CS206" s="225" t="n">
        <v>0</v>
      </c>
      <c r="CT206" s="225" t="n">
        <v>0</v>
      </c>
      <c r="CU206" s="224" t="n">
        <f aca="false">CV206+CW206+CX206</f>
        <v>0</v>
      </c>
      <c r="CV206" s="225" t="n">
        <v>0</v>
      </c>
      <c r="CW206" s="225" t="n">
        <v>0</v>
      </c>
      <c r="CX206" s="225" t="n">
        <v>0</v>
      </c>
      <c r="CY206" s="224" t="n">
        <f aca="false">CZ206+DA206+DB206</f>
        <v>0</v>
      </c>
      <c r="CZ206" s="225" t="n">
        <v>0</v>
      </c>
      <c r="DA206" s="225" t="n">
        <v>0</v>
      </c>
      <c r="DB206" s="225" t="n">
        <v>0</v>
      </c>
      <c r="DC206" s="224" t="n">
        <f aca="false">$AW206-$AX206-BB206</f>
        <v>0</v>
      </c>
      <c r="DD206" s="224" t="n">
        <f aca="false">DP206</f>
        <v>0</v>
      </c>
      <c r="DE206" s="224" t="n">
        <f aca="false">DQ206</f>
        <v>0</v>
      </c>
      <c r="DF206" s="224" t="n">
        <f aca="false">DR206</f>
        <v>0</v>
      </c>
      <c r="DG206" s="224" t="n">
        <f aca="false">DS206</f>
        <v>0</v>
      </c>
      <c r="DH206" s="224" t="n">
        <f aca="false">DI206+DJ206+DK206</f>
        <v>0</v>
      </c>
      <c r="DI206" s="225" t="n">
        <v>0</v>
      </c>
      <c r="DJ206" s="225" t="n">
        <v>0</v>
      </c>
      <c r="DK206" s="225" t="n">
        <v>0</v>
      </c>
      <c r="DL206" s="224" t="n">
        <f aca="false">DM206+DN206+DO206</f>
        <v>0</v>
      </c>
      <c r="DM206" s="225" t="n">
        <v>0</v>
      </c>
      <c r="DN206" s="225" t="n">
        <v>0</v>
      </c>
      <c r="DO206" s="225" t="n">
        <v>0</v>
      </c>
      <c r="DP206" s="224" t="n">
        <f aca="false">DQ206+DR206+DS206</f>
        <v>0</v>
      </c>
      <c r="DQ206" s="225" t="n">
        <v>0</v>
      </c>
      <c r="DR206" s="225" t="n">
        <v>0</v>
      </c>
      <c r="DS206" s="225" t="n">
        <v>0</v>
      </c>
      <c r="DT206" s="224" t="n">
        <f aca="false">$AW206-$AX206-BC206</f>
        <v>0</v>
      </c>
      <c r="DU206" s="224" t="n">
        <f aca="false">BC206-AY206</f>
        <v>0</v>
      </c>
      <c r="DV206" s="225"/>
      <c r="DW206" s="225"/>
      <c r="DX206" s="226"/>
      <c r="DY206" s="225"/>
      <c r="DZ206" s="226"/>
      <c r="EA206" s="227"/>
      <c r="EB206" s="213" t="n">
        <v>0</v>
      </c>
      <c r="EC206" s="190" t="str">
        <f aca="false">AN206 &amp; EB206</f>
        <v>Амортизационные отчисления0</v>
      </c>
      <c r="ED206" s="190" t="str">
        <f aca="false">AN206&amp;AO206</f>
        <v>Амортизационные отчислениянет</v>
      </c>
      <c r="EE206" s="191"/>
      <c r="EF206" s="191"/>
      <c r="EG206" s="220"/>
      <c r="EH206" s="220"/>
      <c r="EI206" s="220"/>
      <c r="EJ206" s="220"/>
      <c r="EV206" s="191"/>
    </row>
    <row r="207" customFormat="false" ht="11.25" hidden="false" customHeight="true" outlineLevel="0" collapsed="false">
      <c r="C207" s="204"/>
      <c r="D207" s="205" t="n">
        <v>48</v>
      </c>
      <c r="E207" s="206" t="s">
        <v>259</v>
      </c>
      <c r="F207" s="206" t="s">
        <v>260</v>
      </c>
      <c r="G207" s="206" t="s">
        <v>261</v>
      </c>
      <c r="H207" s="206" t="s">
        <v>277</v>
      </c>
      <c r="I207" s="206" t="s">
        <v>263</v>
      </c>
      <c r="J207" s="206" t="s">
        <v>263</v>
      </c>
      <c r="K207" s="205" t="s">
        <v>264</v>
      </c>
      <c r="L207" s="206"/>
      <c r="M207" s="206"/>
      <c r="N207" s="205" t="n">
        <v>5</v>
      </c>
      <c r="O207" s="205" t="n">
        <v>2021</v>
      </c>
      <c r="P207" s="207" t="s">
        <v>178</v>
      </c>
      <c r="Q207" s="207" t="s">
        <v>276</v>
      </c>
      <c r="R207" s="208" t="n">
        <v>2.01</v>
      </c>
      <c r="S207" s="209" t="n">
        <v>100</v>
      </c>
      <c r="T207" s="210"/>
      <c r="U207" s="211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/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  <c r="BI207" s="212"/>
      <c r="BJ207" s="212"/>
      <c r="BK207" s="212"/>
      <c r="BL207" s="212"/>
      <c r="BM207" s="212"/>
      <c r="BN207" s="212"/>
      <c r="BO207" s="212"/>
      <c r="BP207" s="212"/>
      <c r="BQ207" s="212"/>
      <c r="BR207" s="212"/>
      <c r="BS207" s="212"/>
      <c r="BT207" s="212"/>
      <c r="BU207" s="212"/>
      <c r="BV207" s="212"/>
      <c r="BW207" s="212"/>
      <c r="BX207" s="212"/>
      <c r="BY207" s="212"/>
      <c r="BZ207" s="212"/>
      <c r="CA207" s="212"/>
      <c r="CB207" s="212"/>
      <c r="CC207" s="212"/>
      <c r="CD207" s="212"/>
      <c r="CE207" s="212"/>
      <c r="CF207" s="212"/>
      <c r="CG207" s="212"/>
      <c r="CH207" s="212"/>
      <c r="CI207" s="212"/>
      <c r="CJ207" s="212"/>
      <c r="CK207" s="212"/>
      <c r="CL207" s="212"/>
      <c r="CM207" s="212"/>
      <c r="CN207" s="212"/>
      <c r="CO207" s="212"/>
      <c r="CP207" s="212"/>
      <c r="CQ207" s="212"/>
      <c r="CR207" s="212"/>
      <c r="CS207" s="212"/>
      <c r="CT207" s="212"/>
      <c r="CU207" s="212"/>
      <c r="CV207" s="212"/>
      <c r="CW207" s="212"/>
      <c r="CX207" s="212"/>
      <c r="CY207" s="212"/>
      <c r="CZ207" s="212"/>
      <c r="DA207" s="212"/>
      <c r="DB207" s="212"/>
      <c r="DC207" s="212"/>
      <c r="DD207" s="212"/>
      <c r="DE207" s="212"/>
      <c r="DF207" s="212"/>
      <c r="DG207" s="212"/>
      <c r="DH207" s="212"/>
      <c r="DI207" s="212"/>
      <c r="DJ207" s="212"/>
      <c r="DK207" s="212"/>
      <c r="DL207" s="212"/>
      <c r="DM207" s="212"/>
      <c r="DN207" s="212"/>
      <c r="DO207" s="212"/>
      <c r="DP207" s="212"/>
      <c r="DQ207" s="212"/>
      <c r="DR207" s="212"/>
      <c r="DS207" s="212"/>
      <c r="DT207" s="212"/>
      <c r="DU207" s="212"/>
      <c r="DV207" s="212"/>
      <c r="DW207" s="212"/>
      <c r="DX207" s="212"/>
      <c r="DY207" s="212"/>
      <c r="DZ207" s="212"/>
      <c r="EA207" s="212"/>
      <c r="EB207" s="213"/>
      <c r="EC207" s="191"/>
      <c r="ED207" s="191"/>
      <c r="EE207" s="191"/>
      <c r="EF207" s="191"/>
      <c r="EG207" s="191"/>
      <c r="EH207" s="191"/>
      <c r="EI207" s="191"/>
    </row>
    <row r="208" customFormat="false" ht="11.25" hidden="false" customHeight="true" outlineLevel="0" collapsed="false">
      <c r="C208" s="204"/>
      <c r="D208" s="205"/>
      <c r="E208" s="206"/>
      <c r="F208" s="206"/>
      <c r="G208" s="206"/>
      <c r="H208" s="206"/>
      <c r="I208" s="206"/>
      <c r="J208" s="206"/>
      <c r="K208" s="205"/>
      <c r="L208" s="214"/>
      <c r="M208" s="214"/>
      <c r="N208" s="205"/>
      <c r="O208" s="205"/>
      <c r="P208" s="207"/>
      <c r="Q208" s="207"/>
      <c r="R208" s="208"/>
      <c r="S208" s="209"/>
      <c r="T208" s="210"/>
      <c r="U208" s="215"/>
      <c r="V208" s="216" t="n">
        <v>1</v>
      </c>
      <c r="W208" s="183" t="s">
        <v>266</v>
      </c>
      <c r="X208" s="183" t="s">
        <v>333</v>
      </c>
      <c r="Y208" s="183" t="s">
        <v>268</v>
      </c>
      <c r="Z208" s="183" t="s">
        <v>269</v>
      </c>
      <c r="AA208" s="183" t="s">
        <v>269</v>
      </c>
      <c r="AB208" s="183" t="s">
        <v>264</v>
      </c>
      <c r="AC208" s="183" t="s">
        <v>270</v>
      </c>
      <c r="AD208" s="183" t="s">
        <v>271</v>
      </c>
      <c r="AE208" s="183" t="s">
        <v>334</v>
      </c>
      <c r="AF208" s="183" t="s">
        <v>335</v>
      </c>
      <c r="AG208" s="183" t="s">
        <v>263</v>
      </c>
      <c r="AH208" s="183" t="s">
        <v>263</v>
      </c>
      <c r="AI208" s="183" t="s">
        <v>264</v>
      </c>
      <c r="AJ208" s="183" t="s">
        <v>270</v>
      </c>
      <c r="AK208" s="183" t="s">
        <v>271</v>
      </c>
      <c r="AL208" s="217"/>
      <c r="AM208" s="218"/>
      <c r="AN208" s="219"/>
      <c r="AO208" s="219"/>
      <c r="AP208" s="219"/>
      <c r="AQ208" s="219"/>
      <c r="AR208" s="219"/>
      <c r="AS208" s="219"/>
      <c r="AT208" s="219"/>
      <c r="AU208" s="219"/>
      <c r="AV208" s="219"/>
      <c r="AW208" s="143"/>
      <c r="AX208" s="143"/>
      <c r="AY208" s="143"/>
      <c r="AZ208" s="143"/>
      <c r="BA208" s="143"/>
      <c r="BB208" s="143"/>
      <c r="BC208" s="143"/>
      <c r="BD208" s="143"/>
      <c r="BE208" s="143"/>
      <c r="BF208" s="143"/>
      <c r="BG208" s="143"/>
      <c r="BH208" s="143"/>
      <c r="BI208" s="143"/>
      <c r="BJ208" s="143"/>
      <c r="BK208" s="143"/>
      <c r="BL208" s="143"/>
      <c r="BM208" s="143"/>
      <c r="BN208" s="143"/>
      <c r="BO208" s="143"/>
      <c r="BP208" s="143"/>
      <c r="BQ208" s="143"/>
      <c r="BR208" s="143"/>
      <c r="BS208" s="143"/>
      <c r="BT208" s="143"/>
      <c r="BU208" s="143"/>
      <c r="BV208" s="143"/>
      <c r="BW208" s="143"/>
      <c r="BX208" s="143"/>
      <c r="BY208" s="143"/>
      <c r="BZ208" s="143"/>
      <c r="CA208" s="143"/>
      <c r="CB208" s="143"/>
      <c r="CC208" s="143"/>
      <c r="CD208" s="143"/>
      <c r="CE208" s="143"/>
      <c r="CF208" s="143"/>
      <c r="CG208" s="143"/>
      <c r="CH208" s="143"/>
      <c r="CI208" s="143"/>
      <c r="CJ208" s="143"/>
      <c r="CK208" s="143"/>
      <c r="CL208" s="143"/>
      <c r="CM208" s="143"/>
      <c r="CN208" s="143"/>
      <c r="CO208" s="143"/>
      <c r="CP208" s="143"/>
      <c r="CQ208" s="143"/>
      <c r="CR208" s="143"/>
      <c r="CS208" s="143"/>
      <c r="CT208" s="143"/>
      <c r="CU208" s="143"/>
      <c r="CV208" s="143"/>
      <c r="CW208" s="143"/>
      <c r="CX208" s="143"/>
      <c r="CY208" s="143"/>
      <c r="CZ208" s="143"/>
      <c r="DA208" s="143"/>
      <c r="DB208" s="143"/>
      <c r="DC208" s="143"/>
      <c r="DD208" s="143"/>
      <c r="DE208" s="143"/>
      <c r="DF208" s="143"/>
      <c r="DG208" s="143"/>
      <c r="DH208" s="143"/>
      <c r="DI208" s="143"/>
      <c r="DJ208" s="143"/>
      <c r="DK208" s="143"/>
      <c r="DL208" s="143"/>
      <c r="DM208" s="143"/>
      <c r="DN208" s="143"/>
      <c r="DO208" s="143"/>
      <c r="DP208" s="143"/>
      <c r="DQ208" s="143"/>
      <c r="DR208" s="143"/>
      <c r="DS208" s="143"/>
      <c r="DT208" s="143"/>
      <c r="DU208" s="143"/>
      <c r="DV208" s="143"/>
      <c r="DW208" s="143"/>
      <c r="DX208" s="143"/>
      <c r="DY208" s="143"/>
      <c r="DZ208" s="143"/>
      <c r="EA208" s="143"/>
      <c r="EB208" s="213"/>
      <c r="EC208" s="220"/>
      <c r="ED208" s="220"/>
      <c r="EE208" s="220"/>
      <c r="EF208" s="191"/>
      <c r="EG208" s="220"/>
      <c r="EH208" s="220"/>
      <c r="EI208" s="220"/>
      <c r="EJ208" s="220"/>
      <c r="EK208" s="220"/>
    </row>
    <row r="209" customFormat="false" ht="15" hidden="false" customHeight="true" outlineLevel="0" collapsed="false">
      <c r="C209" s="204"/>
      <c r="D209" s="205"/>
      <c r="E209" s="206"/>
      <c r="F209" s="206"/>
      <c r="G209" s="206"/>
      <c r="H209" s="206"/>
      <c r="I209" s="206"/>
      <c r="J209" s="206"/>
      <c r="K209" s="205"/>
      <c r="L209" s="214"/>
      <c r="M209" s="214"/>
      <c r="N209" s="205"/>
      <c r="O209" s="205"/>
      <c r="P209" s="207"/>
      <c r="Q209" s="207"/>
      <c r="R209" s="208"/>
      <c r="S209" s="209"/>
      <c r="T209" s="210"/>
      <c r="U209" s="215"/>
      <c r="V209" s="216"/>
      <c r="W209" s="183"/>
      <c r="X209" s="183"/>
      <c r="Y209" s="183"/>
      <c r="Z209" s="183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183"/>
      <c r="AK209" s="183"/>
      <c r="AL209" s="221"/>
      <c r="AM209" s="183" t="s">
        <v>274</v>
      </c>
      <c r="AN209" s="222" t="s">
        <v>223</v>
      </c>
      <c r="AO209" s="223" t="s">
        <v>56</v>
      </c>
      <c r="AP209" s="223"/>
      <c r="AQ209" s="223"/>
      <c r="AR209" s="223"/>
      <c r="AS209" s="223"/>
      <c r="AT209" s="223"/>
      <c r="AU209" s="223"/>
      <c r="AV209" s="223"/>
      <c r="AW209" s="224" t="n">
        <v>243.26323</v>
      </c>
      <c r="AX209" s="224" t="n">
        <v>4.89144</v>
      </c>
      <c r="AY209" s="224" t="n">
        <v>0</v>
      </c>
      <c r="AZ209" s="224" t="n">
        <f aca="false">BE209</f>
        <v>0</v>
      </c>
      <c r="BA209" s="224" t="n">
        <f aca="false">BV209</f>
        <v>0</v>
      </c>
      <c r="BB209" s="224" t="n">
        <f aca="false">CM209</f>
        <v>0</v>
      </c>
      <c r="BC209" s="224" t="n">
        <f aca="false">DD209</f>
        <v>236.64</v>
      </c>
      <c r="BD209" s="224" t="n">
        <f aca="false">AW209-AX209-BC209</f>
        <v>1.73179000000002</v>
      </c>
      <c r="BE209" s="224" t="n">
        <f aca="false">BQ209</f>
        <v>0</v>
      </c>
      <c r="BF209" s="224" t="n">
        <f aca="false">BR209</f>
        <v>0</v>
      </c>
      <c r="BG209" s="224" t="n">
        <f aca="false">BS209</f>
        <v>0</v>
      </c>
      <c r="BH209" s="224" t="n">
        <f aca="false">BT209</f>
        <v>0</v>
      </c>
      <c r="BI209" s="224" t="n">
        <f aca="false">BJ209+BK209+BL209</f>
        <v>0</v>
      </c>
      <c r="BJ209" s="225" t="n">
        <v>0</v>
      </c>
      <c r="BK209" s="225" t="n">
        <v>0</v>
      </c>
      <c r="BL209" s="225" t="n">
        <v>0</v>
      </c>
      <c r="BM209" s="224" t="n">
        <f aca="false">BN209+BO209+BP209</f>
        <v>0</v>
      </c>
      <c r="BN209" s="225" t="n">
        <v>0</v>
      </c>
      <c r="BO209" s="225" t="n">
        <v>0</v>
      </c>
      <c r="BP209" s="225" t="n">
        <v>0</v>
      </c>
      <c r="BQ209" s="224" t="n">
        <f aca="false">BR209+BS209+BT209</f>
        <v>0</v>
      </c>
      <c r="BR209" s="225" t="n">
        <v>0</v>
      </c>
      <c r="BS209" s="225" t="n">
        <v>0</v>
      </c>
      <c r="BT209" s="225" t="n">
        <v>0</v>
      </c>
      <c r="BU209" s="224" t="n">
        <f aca="false">$AW209-$AX209-AZ209</f>
        <v>238.37179</v>
      </c>
      <c r="BV209" s="224" t="n">
        <f aca="false">CH209</f>
        <v>0</v>
      </c>
      <c r="BW209" s="224" t="n">
        <f aca="false">CI209</f>
        <v>0</v>
      </c>
      <c r="BX209" s="224" t="n">
        <f aca="false">CJ209</f>
        <v>0</v>
      </c>
      <c r="BY209" s="224" t="n">
        <f aca="false">CK209</f>
        <v>0</v>
      </c>
      <c r="BZ209" s="224" t="n">
        <f aca="false">CA209+CB209+CC209</f>
        <v>0</v>
      </c>
      <c r="CA209" s="225" t="n">
        <v>0</v>
      </c>
      <c r="CB209" s="225" t="n">
        <v>0</v>
      </c>
      <c r="CC209" s="225" t="n">
        <v>0</v>
      </c>
      <c r="CD209" s="224" t="n">
        <f aca="false">CE209+CF209+CG209</f>
        <v>0</v>
      </c>
      <c r="CE209" s="225" t="n">
        <v>0</v>
      </c>
      <c r="CF209" s="225" t="n">
        <v>0</v>
      </c>
      <c r="CG209" s="225" t="n">
        <v>0</v>
      </c>
      <c r="CH209" s="224" t="n">
        <f aca="false">CI209+CJ209+CK209</f>
        <v>0</v>
      </c>
      <c r="CI209" s="225" t="n">
        <v>0</v>
      </c>
      <c r="CJ209" s="225" t="n">
        <v>0</v>
      </c>
      <c r="CK209" s="225" t="n">
        <v>0</v>
      </c>
      <c r="CL209" s="224" t="n">
        <f aca="false">$AW209-$AX209-BA209</f>
        <v>238.37179</v>
      </c>
      <c r="CM209" s="224" t="n">
        <f aca="false">CY209</f>
        <v>0</v>
      </c>
      <c r="CN209" s="224" t="n">
        <f aca="false">CZ209</f>
        <v>0</v>
      </c>
      <c r="CO209" s="224" t="n">
        <f aca="false">DA209</f>
        <v>0</v>
      </c>
      <c r="CP209" s="224" t="n">
        <f aca="false">DB209</f>
        <v>0</v>
      </c>
      <c r="CQ209" s="224" t="n">
        <f aca="false">CR209+CS209+CT209</f>
        <v>0</v>
      </c>
      <c r="CR209" s="225" t="n">
        <v>0</v>
      </c>
      <c r="CS209" s="225" t="n">
        <v>0</v>
      </c>
      <c r="CT209" s="225" t="n">
        <v>0</v>
      </c>
      <c r="CU209" s="224" t="n">
        <f aca="false">CV209+CW209+CX209</f>
        <v>0</v>
      </c>
      <c r="CV209" s="225" t="n">
        <v>0</v>
      </c>
      <c r="CW209" s="225" t="n">
        <v>0</v>
      </c>
      <c r="CX209" s="225" t="n">
        <v>0</v>
      </c>
      <c r="CY209" s="224" t="n">
        <f aca="false">CZ209+DA209+DB209</f>
        <v>0</v>
      </c>
      <c r="CZ209" s="225" t="n">
        <v>0</v>
      </c>
      <c r="DA209" s="225" t="n">
        <v>0</v>
      </c>
      <c r="DB209" s="225" t="n">
        <v>0</v>
      </c>
      <c r="DC209" s="224" t="n">
        <f aca="false">$AW209-$AX209-BB209</f>
        <v>238.37179</v>
      </c>
      <c r="DD209" s="224" t="n">
        <f aca="false">DP209</f>
        <v>236.64</v>
      </c>
      <c r="DE209" s="224" t="n">
        <f aca="false">DQ209</f>
        <v>0</v>
      </c>
      <c r="DF209" s="224" t="n">
        <f aca="false">DR209</f>
        <v>236.64</v>
      </c>
      <c r="DG209" s="224" t="n">
        <f aca="false">DS209</f>
        <v>0</v>
      </c>
      <c r="DH209" s="224" t="n">
        <f aca="false">DI209+DJ209+DK209</f>
        <v>0</v>
      </c>
      <c r="DI209" s="225" t="n">
        <v>0</v>
      </c>
      <c r="DJ209" s="225" t="n">
        <v>0</v>
      </c>
      <c r="DK209" s="225" t="n">
        <v>0</v>
      </c>
      <c r="DL209" s="224" t="n">
        <f aca="false">DM209+DN209+DO209</f>
        <v>0</v>
      </c>
      <c r="DM209" s="225" t="n">
        <v>0</v>
      </c>
      <c r="DN209" s="225" t="n">
        <v>0</v>
      </c>
      <c r="DO209" s="225" t="n">
        <v>0</v>
      </c>
      <c r="DP209" s="224" t="n">
        <f aca="false">DQ209+DR209+DS209</f>
        <v>236.64</v>
      </c>
      <c r="DQ209" s="225" t="n">
        <v>0</v>
      </c>
      <c r="DR209" s="225" t="n">
        <v>236.64</v>
      </c>
      <c r="DS209" s="225" t="n">
        <v>0</v>
      </c>
      <c r="DT209" s="224" t="n">
        <f aca="false">$AW209-$AX209-BC209</f>
        <v>1.73179000000002</v>
      </c>
      <c r="DU209" s="224" t="n">
        <f aca="false">BC209-AY209</f>
        <v>236.64</v>
      </c>
      <c r="DV209" s="225"/>
      <c r="DW209" s="225"/>
      <c r="DX209" s="226" t="s">
        <v>278</v>
      </c>
      <c r="DY209" s="225" t="n">
        <f aca="false">DU209</f>
        <v>236.64</v>
      </c>
      <c r="DZ209" s="226" t="s">
        <v>278</v>
      </c>
      <c r="EA209" s="228" t="s">
        <v>279</v>
      </c>
      <c r="EB209" s="213" t="n">
        <v>0</v>
      </c>
      <c r="EC209" s="190" t="str">
        <f aca="false">AN209 &amp; EB209</f>
        <v>Амортизационные отчисления0</v>
      </c>
      <c r="ED209" s="190" t="str">
        <f aca="false">AN209&amp;AO209</f>
        <v>Амортизационные отчислениянет</v>
      </c>
      <c r="EE209" s="191"/>
      <c r="EF209" s="191"/>
      <c r="EG209" s="220"/>
      <c r="EH209" s="220"/>
      <c r="EI209" s="220"/>
      <c r="EJ209" s="220"/>
      <c r="EV209" s="191"/>
    </row>
    <row r="210" customFormat="false" ht="11.25" hidden="false" customHeight="true" outlineLevel="0" collapsed="false">
      <c r="C210" s="204"/>
      <c r="D210" s="205" t="n">
        <v>49</v>
      </c>
      <c r="E210" s="206" t="s">
        <v>259</v>
      </c>
      <c r="F210" s="206" t="s">
        <v>260</v>
      </c>
      <c r="G210" s="206" t="s">
        <v>261</v>
      </c>
      <c r="H210" s="206" t="s">
        <v>337</v>
      </c>
      <c r="I210" s="206" t="s">
        <v>263</v>
      </c>
      <c r="J210" s="206" t="s">
        <v>263</v>
      </c>
      <c r="K210" s="205" t="s">
        <v>264</v>
      </c>
      <c r="L210" s="206"/>
      <c r="M210" s="206"/>
      <c r="N210" s="205" t="n">
        <v>5</v>
      </c>
      <c r="O210" s="205" t="n">
        <v>2022</v>
      </c>
      <c r="P210" s="207" t="s">
        <v>178</v>
      </c>
      <c r="Q210" s="207" t="s">
        <v>276</v>
      </c>
      <c r="R210" s="208" t="n">
        <v>0</v>
      </c>
      <c r="S210" s="209" t="n">
        <v>0</v>
      </c>
      <c r="T210" s="210"/>
      <c r="U210" s="211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/>
      <c r="AF210" s="212"/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  <c r="BI210" s="212"/>
      <c r="BJ210" s="212"/>
      <c r="BK210" s="212"/>
      <c r="BL210" s="212"/>
      <c r="BM210" s="212"/>
      <c r="BN210" s="212"/>
      <c r="BO210" s="212"/>
      <c r="BP210" s="212"/>
      <c r="BQ210" s="212"/>
      <c r="BR210" s="212"/>
      <c r="BS210" s="212"/>
      <c r="BT210" s="212"/>
      <c r="BU210" s="212"/>
      <c r="BV210" s="212"/>
      <c r="BW210" s="212"/>
      <c r="BX210" s="212"/>
      <c r="BY210" s="212"/>
      <c r="BZ210" s="212"/>
      <c r="CA210" s="212"/>
      <c r="CB210" s="212"/>
      <c r="CC210" s="212"/>
      <c r="CD210" s="212"/>
      <c r="CE210" s="212"/>
      <c r="CF210" s="212"/>
      <c r="CG210" s="212"/>
      <c r="CH210" s="212"/>
      <c r="CI210" s="212"/>
      <c r="CJ210" s="212"/>
      <c r="CK210" s="212"/>
      <c r="CL210" s="212"/>
      <c r="CM210" s="212"/>
      <c r="CN210" s="212"/>
      <c r="CO210" s="212"/>
      <c r="CP210" s="212"/>
      <c r="CQ210" s="212"/>
      <c r="CR210" s="212"/>
      <c r="CS210" s="212"/>
      <c r="CT210" s="212"/>
      <c r="CU210" s="212"/>
      <c r="CV210" s="212"/>
      <c r="CW210" s="212"/>
      <c r="CX210" s="212"/>
      <c r="CY210" s="212"/>
      <c r="CZ210" s="212"/>
      <c r="DA210" s="212"/>
      <c r="DB210" s="212"/>
      <c r="DC210" s="212"/>
      <c r="DD210" s="212"/>
      <c r="DE210" s="212"/>
      <c r="DF210" s="212"/>
      <c r="DG210" s="212"/>
      <c r="DH210" s="212"/>
      <c r="DI210" s="212"/>
      <c r="DJ210" s="212"/>
      <c r="DK210" s="212"/>
      <c r="DL210" s="212"/>
      <c r="DM210" s="212"/>
      <c r="DN210" s="212"/>
      <c r="DO210" s="212"/>
      <c r="DP210" s="212"/>
      <c r="DQ210" s="212"/>
      <c r="DR210" s="212"/>
      <c r="DS210" s="212"/>
      <c r="DT210" s="212"/>
      <c r="DU210" s="212"/>
      <c r="DV210" s="212"/>
      <c r="DW210" s="212"/>
      <c r="DX210" s="212"/>
      <c r="DY210" s="212"/>
      <c r="DZ210" s="212"/>
      <c r="EA210" s="212"/>
      <c r="EB210" s="213"/>
      <c r="EC210" s="191"/>
      <c r="ED210" s="191"/>
      <c r="EE210" s="191"/>
      <c r="EF210" s="191"/>
      <c r="EG210" s="191"/>
      <c r="EH210" s="191"/>
      <c r="EI210" s="191"/>
    </row>
    <row r="211" customFormat="false" ht="11.25" hidden="false" customHeight="true" outlineLevel="0" collapsed="false">
      <c r="C211" s="204"/>
      <c r="D211" s="205"/>
      <c r="E211" s="206"/>
      <c r="F211" s="206"/>
      <c r="G211" s="206"/>
      <c r="H211" s="206"/>
      <c r="I211" s="206"/>
      <c r="J211" s="206"/>
      <c r="K211" s="205"/>
      <c r="L211" s="214"/>
      <c r="M211" s="214"/>
      <c r="N211" s="205"/>
      <c r="O211" s="205"/>
      <c r="P211" s="207"/>
      <c r="Q211" s="207"/>
      <c r="R211" s="208"/>
      <c r="S211" s="209"/>
      <c r="T211" s="210"/>
      <c r="U211" s="215"/>
      <c r="V211" s="216" t="n">
        <v>1</v>
      </c>
      <c r="W211" s="183" t="s">
        <v>266</v>
      </c>
      <c r="X211" s="183" t="s">
        <v>308</v>
      </c>
      <c r="Y211" s="183" t="s">
        <v>268</v>
      </c>
      <c r="Z211" s="183" t="s">
        <v>269</v>
      </c>
      <c r="AA211" s="183" t="s">
        <v>269</v>
      </c>
      <c r="AB211" s="183" t="s">
        <v>264</v>
      </c>
      <c r="AC211" s="183" t="s">
        <v>270</v>
      </c>
      <c r="AD211" s="183" t="s">
        <v>271</v>
      </c>
      <c r="AE211" s="183" t="s">
        <v>309</v>
      </c>
      <c r="AF211" s="183" t="s">
        <v>310</v>
      </c>
      <c r="AG211" s="183" t="s">
        <v>263</v>
      </c>
      <c r="AH211" s="183" t="s">
        <v>263</v>
      </c>
      <c r="AI211" s="183" t="s">
        <v>264</v>
      </c>
      <c r="AJ211" s="183" t="s">
        <v>270</v>
      </c>
      <c r="AK211" s="183" t="s">
        <v>271</v>
      </c>
      <c r="AL211" s="217"/>
      <c r="AM211" s="218"/>
      <c r="AN211" s="219"/>
      <c r="AO211" s="219"/>
      <c r="AP211" s="219"/>
      <c r="AQ211" s="219"/>
      <c r="AR211" s="219"/>
      <c r="AS211" s="219"/>
      <c r="AT211" s="219"/>
      <c r="AU211" s="219"/>
      <c r="AV211" s="219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3"/>
      <c r="BI211" s="143"/>
      <c r="BJ211" s="143"/>
      <c r="BK211" s="143"/>
      <c r="BL211" s="143"/>
      <c r="BM211" s="143"/>
      <c r="BN211" s="143"/>
      <c r="BO211" s="143"/>
      <c r="BP211" s="143"/>
      <c r="BQ211" s="143"/>
      <c r="BR211" s="143"/>
      <c r="BS211" s="143"/>
      <c r="BT211" s="143"/>
      <c r="BU211" s="143"/>
      <c r="BV211" s="143"/>
      <c r="BW211" s="143"/>
      <c r="BX211" s="143"/>
      <c r="BY211" s="143"/>
      <c r="BZ211" s="143"/>
      <c r="CA211" s="143"/>
      <c r="CB211" s="143"/>
      <c r="CC211" s="143"/>
      <c r="CD211" s="143"/>
      <c r="CE211" s="143"/>
      <c r="CF211" s="143"/>
      <c r="CG211" s="143"/>
      <c r="CH211" s="143"/>
      <c r="CI211" s="143"/>
      <c r="CJ211" s="143"/>
      <c r="CK211" s="143"/>
      <c r="CL211" s="143"/>
      <c r="CM211" s="143"/>
      <c r="CN211" s="143"/>
      <c r="CO211" s="143"/>
      <c r="CP211" s="143"/>
      <c r="CQ211" s="143"/>
      <c r="CR211" s="143"/>
      <c r="CS211" s="143"/>
      <c r="CT211" s="143"/>
      <c r="CU211" s="143"/>
      <c r="CV211" s="143"/>
      <c r="CW211" s="143"/>
      <c r="CX211" s="143"/>
      <c r="CY211" s="143"/>
      <c r="CZ211" s="143"/>
      <c r="DA211" s="143"/>
      <c r="DB211" s="143"/>
      <c r="DC211" s="143"/>
      <c r="DD211" s="143"/>
      <c r="DE211" s="143"/>
      <c r="DF211" s="143"/>
      <c r="DG211" s="143"/>
      <c r="DH211" s="143"/>
      <c r="DI211" s="143"/>
      <c r="DJ211" s="143"/>
      <c r="DK211" s="143"/>
      <c r="DL211" s="143"/>
      <c r="DM211" s="143"/>
      <c r="DN211" s="143"/>
      <c r="DO211" s="143"/>
      <c r="DP211" s="143"/>
      <c r="DQ211" s="143"/>
      <c r="DR211" s="143"/>
      <c r="DS211" s="143"/>
      <c r="DT211" s="143"/>
      <c r="DU211" s="143"/>
      <c r="DV211" s="143"/>
      <c r="DW211" s="143"/>
      <c r="DX211" s="143"/>
      <c r="DY211" s="143"/>
      <c r="DZ211" s="143"/>
      <c r="EA211" s="143"/>
      <c r="EB211" s="213"/>
      <c r="EC211" s="220"/>
      <c r="ED211" s="220"/>
      <c r="EE211" s="220"/>
      <c r="EF211" s="191"/>
      <c r="EG211" s="220"/>
      <c r="EH211" s="220"/>
      <c r="EI211" s="220"/>
      <c r="EJ211" s="220"/>
      <c r="EK211" s="220"/>
    </row>
    <row r="212" customFormat="false" ht="15" hidden="false" customHeight="true" outlineLevel="0" collapsed="false">
      <c r="C212" s="204"/>
      <c r="D212" s="205"/>
      <c r="E212" s="206"/>
      <c r="F212" s="206"/>
      <c r="G212" s="206"/>
      <c r="H212" s="206"/>
      <c r="I212" s="206"/>
      <c r="J212" s="206"/>
      <c r="K212" s="205"/>
      <c r="L212" s="214"/>
      <c r="M212" s="214"/>
      <c r="N212" s="205"/>
      <c r="O212" s="205"/>
      <c r="P212" s="207"/>
      <c r="Q212" s="207"/>
      <c r="R212" s="208"/>
      <c r="S212" s="209"/>
      <c r="T212" s="210"/>
      <c r="U212" s="215"/>
      <c r="V212" s="216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221"/>
      <c r="AM212" s="183" t="s">
        <v>274</v>
      </c>
      <c r="AN212" s="222" t="s">
        <v>223</v>
      </c>
      <c r="AO212" s="223" t="s">
        <v>56</v>
      </c>
      <c r="AP212" s="223"/>
      <c r="AQ212" s="223"/>
      <c r="AR212" s="223"/>
      <c r="AS212" s="223"/>
      <c r="AT212" s="223"/>
      <c r="AU212" s="223"/>
      <c r="AV212" s="223"/>
      <c r="AW212" s="224" t="n">
        <v>0</v>
      </c>
      <c r="AX212" s="224" t="n">
        <v>0</v>
      </c>
      <c r="AY212" s="224" t="n">
        <v>0</v>
      </c>
      <c r="AZ212" s="224" t="n">
        <f aca="false">BE212</f>
        <v>0</v>
      </c>
      <c r="BA212" s="224" t="n">
        <f aca="false">BV212</f>
        <v>0</v>
      </c>
      <c r="BB212" s="224" t="n">
        <f aca="false">CM212</f>
        <v>0</v>
      </c>
      <c r="BC212" s="224" t="n">
        <f aca="false">DD212</f>
        <v>0</v>
      </c>
      <c r="BD212" s="224" t="n">
        <f aca="false">AW212-AX212-BC212</f>
        <v>0</v>
      </c>
      <c r="BE212" s="224" t="n">
        <f aca="false">BQ212</f>
        <v>0</v>
      </c>
      <c r="BF212" s="224" t="n">
        <f aca="false">BR212</f>
        <v>0</v>
      </c>
      <c r="BG212" s="224" t="n">
        <f aca="false">BS212</f>
        <v>0</v>
      </c>
      <c r="BH212" s="224" t="n">
        <f aca="false">BT212</f>
        <v>0</v>
      </c>
      <c r="BI212" s="224" t="n">
        <f aca="false">BJ212+BK212+BL212</f>
        <v>0</v>
      </c>
      <c r="BJ212" s="225" t="n">
        <v>0</v>
      </c>
      <c r="BK212" s="225" t="n">
        <v>0</v>
      </c>
      <c r="BL212" s="225" t="n">
        <v>0</v>
      </c>
      <c r="BM212" s="224" t="n">
        <f aca="false">BN212+BO212+BP212</f>
        <v>0</v>
      </c>
      <c r="BN212" s="225" t="n">
        <v>0</v>
      </c>
      <c r="BO212" s="225" t="n">
        <v>0</v>
      </c>
      <c r="BP212" s="225" t="n">
        <v>0</v>
      </c>
      <c r="BQ212" s="224" t="n">
        <f aca="false">BR212+BS212+BT212</f>
        <v>0</v>
      </c>
      <c r="BR212" s="225" t="n">
        <v>0</v>
      </c>
      <c r="BS212" s="225" t="n">
        <v>0</v>
      </c>
      <c r="BT212" s="225" t="n">
        <v>0</v>
      </c>
      <c r="BU212" s="224" t="n">
        <f aca="false">$AW212-$AX212-AZ212</f>
        <v>0</v>
      </c>
      <c r="BV212" s="224" t="n">
        <f aca="false">CH212</f>
        <v>0</v>
      </c>
      <c r="BW212" s="224" t="n">
        <f aca="false">CI212</f>
        <v>0</v>
      </c>
      <c r="BX212" s="224" t="n">
        <f aca="false">CJ212</f>
        <v>0</v>
      </c>
      <c r="BY212" s="224" t="n">
        <f aca="false">CK212</f>
        <v>0</v>
      </c>
      <c r="BZ212" s="224" t="n">
        <f aca="false">CA212+CB212+CC212</f>
        <v>0</v>
      </c>
      <c r="CA212" s="225" t="n">
        <v>0</v>
      </c>
      <c r="CB212" s="225" t="n">
        <v>0</v>
      </c>
      <c r="CC212" s="225" t="n">
        <v>0</v>
      </c>
      <c r="CD212" s="224" t="n">
        <f aca="false">CE212+CF212+CG212</f>
        <v>0</v>
      </c>
      <c r="CE212" s="225" t="n">
        <v>0</v>
      </c>
      <c r="CF212" s="225" t="n">
        <v>0</v>
      </c>
      <c r="CG212" s="225" t="n">
        <v>0</v>
      </c>
      <c r="CH212" s="224" t="n">
        <f aca="false">CI212+CJ212+CK212</f>
        <v>0</v>
      </c>
      <c r="CI212" s="225" t="n">
        <v>0</v>
      </c>
      <c r="CJ212" s="225" t="n">
        <v>0</v>
      </c>
      <c r="CK212" s="225" t="n">
        <v>0</v>
      </c>
      <c r="CL212" s="224" t="n">
        <f aca="false">$AW212-$AX212-BA212</f>
        <v>0</v>
      </c>
      <c r="CM212" s="224" t="n">
        <f aca="false">CY212</f>
        <v>0</v>
      </c>
      <c r="CN212" s="224" t="n">
        <f aca="false">CZ212</f>
        <v>0</v>
      </c>
      <c r="CO212" s="224" t="n">
        <f aca="false">DA212</f>
        <v>0</v>
      </c>
      <c r="CP212" s="224" t="n">
        <f aca="false">DB212</f>
        <v>0</v>
      </c>
      <c r="CQ212" s="224" t="n">
        <f aca="false">CR212+CS212+CT212</f>
        <v>0</v>
      </c>
      <c r="CR212" s="225" t="n">
        <v>0</v>
      </c>
      <c r="CS212" s="225" t="n">
        <v>0</v>
      </c>
      <c r="CT212" s="225" t="n">
        <v>0</v>
      </c>
      <c r="CU212" s="224" t="n">
        <f aca="false">CV212+CW212+CX212</f>
        <v>0</v>
      </c>
      <c r="CV212" s="225" t="n">
        <v>0</v>
      </c>
      <c r="CW212" s="225" t="n">
        <v>0</v>
      </c>
      <c r="CX212" s="225" t="n">
        <v>0</v>
      </c>
      <c r="CY212" s="224" t="n">
        <f aca="false">CZ212+DA212+DB212</f>
        <v>0</v>
      </c>
      <c r="CZ212" s="225" t="n">
        <v>0</v>
      </c>
      <c r="DA212" s="225" t="n">
        <v>0</v>
      </c>
      <c r="DB212" s="225" t="n">
        <v>0</v>
      </c>
      <c r="DC212" s="224" t="n">
        <f aca="false">$AW212-$AX212-BB212</f>
        <v>0</v>
      </c>
      <c r="DD212" s="224" t="n">
        <f aca="false">DP212</f>
        <v>0</v>
      </c>
      <c r="DE212" s="224" t="n">
        <f aca="false">DQ212</f>
        <v>0</v>
      </c>
      <c r="DF212" s="224" t="n">
        <f aca="false">DR212</f>
        <v>0</v>
      </c>
      <c r="DG212" s="224" t="n">
        <f aca="false">DS212</f>
        <v>0</v>
      </c>
      <c r="DH212" s="224" t="n">
        <f aca="false">DI212+DJ212+DK212</f>
        <v>0</v>
      </c>
      <c r="DI212" s="225" t="n">
        <v>0</v>
      </c>
      <c r="DJ212" s="225" t="n">
        <v>0</v>
      </c>
      <c r="DK212" s="225" t="n">
        <v>0</v>
      </c>
      <c r="DL212" s="224" t="n">
        <f aca="false">DM212+DN212+DO212</f>
        <v>0</v>
      </c>
      <c r="DM212" s="225" t="n">
        <v>0</v>
      </c>
      <c r="DN212" s="225" t="n">
        <v>0</v>
      </c>
      <c r="DO212" s="225" t="n">
        <v>0</v>
      </c>
      <c r="DP212" s="224" t="n">
        <f aca="false">DQ212+DR212+DS212</f>
        <v>0</v>
      </c>
      <c r="DQ212" s="225" t="n">
        <v>0</v>
      </c>
      <c r="DR212" s="225" t="n">
        <v>0</v>
      </c>
      <c r="DS212" s="225" t="n">
        <v>0</v>
      </c>
      <c r="DT212" s="224" t="n">
        <f aca="false">$AW212-$AX212-BC212</f>
        <v>0</v>
      </c>
      <c r="DU212" s="224" t="n">
        <f aca="false">BC212-AY212</f>
        <v>0</v>
      </c>
      <c r="DV212" s="225"/>
      <c r="DW212" s="225"/>
      <c r="DX212" s="226"/>
      <c r="DY212" s="225"/>
      <c r="DZ212" s="226"/>
      <c r="EA212" s="227"/>
      <c r="EB212" s="213" t="n">
        <v>0</v>
      </c>
      <c r="EC212" s="190" t="str">
        <f aca="false">AN212 &amp; EB212</f>
        <v>Амортизационные отчисления0</v>
      </c>
      <c r="ED212" s="190" t="str">
        <f aca="false">AN212&amp;AO212</f>
        <v>Амортизационные отчислениянет</v>
      </c>
      <c r="EE212" s="191"/>
      <c r="EF212" s="191"/>
      <c r="EG212" s="220"/>
      <c r="EH212" s="220"/>
      <c r="EI212" s="220"/>
      <c r="EJ212" s="220"/>
      <c r="EV212" s="191"/>
    </row>
    <row r="213" customFormat="false" ht="15" hidden="false" customHeight="true" outlineLevel="0" collapsed="false">
      <c r="C213" s="204"/>
      <c r="D213" s="205"/>
      <c r="E213" s="206"/>
      <c r="F213" s="206"/>
      <c r="G213" s="206"/>
      <c r="H213" s="206"/>
      <c r="I213" s="206"/>
      <c r="J213" s="206"/>
      <c r="K213" s="205"/>
      <c r="L213" s="214"/>
      <c r="M213" s="214"/>
      <c r="N213" s="205"/>
      <c r="O213" s="205"/>
      <c r="P213" s="207"/>
      <c r="Q213" s="207"/>
      <c r="R213" s="208"/>
      <c r="S213" s="209"/>
      <c r="T213" s="210"/>
      <c r="U213" s="215"/>
      <c r="V213" s="216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221"/>
      <c r="AM213" s="183" t="s">
        <v>228</v>
      </c>
      <c r="AN213" s="222" t="s">
        <v>221</v>
      </c>
      <c r="AO213" s="223" t="s">
        <v>56</v>
      </c>
      <c r="AP213" s="223"/>
      <c r="AQ213" s="223"/>
      <c r="AR213" s="223"/>
      <c r="AS213" s="223"/>
      <c r="AT213" s="223"/>
      <c r="AU213" s="223"/>
      <c r="AV213" s="223"/>
      <c r="AW213" s="224" t="n">
        <v>0</v>
      </c>
      <c r="AX213" s="224" t="n">
        <v>0</v>
      </c>
      <c r="AY213" s="224" t="n">
        <v>0</v>
      </c>
      <c r="AZ213" s="224" t="n">
        <f aca="false">BE213</f>
        <v>0</v>
      </c>
      <c r="BA213" s="224" t="n">
        <f aca="false">BV213</f>
        <v>0</v>
      </c>
      <c r="BB213" s="224" t="n">
        <f aca="false">CM213</f>
        <v>0</v>
      </c>
      <c r="BC213" s="224" t="n">
        <f aca="false">DD213</f>
        <v>0</v>
      </c>
      <c r="BD213" s="224" t="n">
        <f aca="false">AW213-AX213-BC213</f>
        <v>0</v>
      </c>
      <c r="BE213" s="224" t="n">
        <f aca="false">BQ213</f>
        <v>0</v>
      </c>
      <c r="BF213" s="224" t="n">
        <f aca="false">BR213</f>
        <v>0</v>
      </c>
      <c r="BG213" s="224" t="n">
        <f aca="false">BS213</f>
        <v>0</v>
      </c>
      <c r="BH213" s="224" t="n">
        <f aca="false">BT213</f>
        <v>0</v>
      </c>
      <c r="BI213" s="224" t="n">
        <f aca="false">BJ213+BK213+BL213</f>
        <v>0</v>
      </c>
      <c r="BJ213" s="225" t="n">
        <v>0</v>
      </c>
      <c r="BK213" s="225" t="n">
        <v>0</v>
      </c>
      <c r="BL213" s="225" t="n">
        <v>0</v>
      </c>
      <c r="BM213" s="224" t="n">
        <f aca="false">BN213+BO213+BP213</f>
        <v>0</v>
      </c>
      <c r="BN213" s="225" t="n">
        <v>0</v>
      </c>
      <c r="BO213" s="225" t="n">
        <v>0</v>
      </c>
      <c r="BP213" s="225" t="n">
        <v>0</v>
      </c>
      <c r="BQ213" s="224" t="n">
        <f aca="false">BR213+BS213+BT213</f>
        <v>0</v>
      </c>
      <c r="BR213" s="225" t="n">
        <v>0</v>
      </c>
      <c r="BS213" s="225" t="n">
        <v>0</v>
      </c>
      <c r="BT213" s="225" t="n">
        <v>0</v>
      </c>
      <c r="BU213" s="224" t="n">
        <f aca="false">$AW213-$AX213-AZ213</f>
        <v>0</v>
      </c>
      <c r="BV213" s="224" t="n">
        <f aca="false">CH213</f>
        <v>0</v>
      </c>
      <c r="BW213" s="224" t="n">
        <f aca="false">CI213</f>
        <v>0</v>
      </c>
      <c r="BX213" s="224" t="n">
        <f aca="false">CJ213</f>
        <v>0</v>
      </c>
      <c r="BY213" s="224" t="n">
        <f aca="false">CK213</f>
        <v>0</v>
      </c>
      <c r="BZ213" s="224" t="n">
        <f aca="false">CA213+CB213+CC213</f>
        <v>0</v>
      </c>
      <c r="CA213" s="225" t="n">
        <v>0</v>
      </c>
      <c r="CB213" s="225" t="n">
        <v>0</v>
      </c>
      <c r="CC213" s="225" t="n">
        <v>0</v>
      </c>
      <c r="CD213" s="224" t="n">
        <f aca="false">CE213+CF213+CG213</f>
        <v>0</v>
      </c>
      <c r="CE213" s="225" t="n">
        <v>0</v>
      </c>
      <c r="CF213" s="225" t="n">
        <v>0</v>
      </c>
      <c r="CG213" s="225" t="n">
        <v>0</v>
      </c>
      <c r="CH213" s="224" t="n">
        <f aca="false">CI213+CJ213+CK213</f>
        <v>0</v>
      </c>
      <c r="CI213" s="225" t="n">
        <v>0</v>
      </c>
      <c r="CJ213" s="225" t="n">
        <v>0</v>
      </c>
      <c r="CK213" s="225" t="n">
        <v>0</v>
      </c>
      <c r="CL213" s="224" t="n">
        <f aca="false">$AW213-$AX213-BA213</f>
        <v>0</v>
      </c>
      <c r="CM213" s="224" t="n">
        <f aca="false">CY213</f>
        <v>0</v>
      </c>
      <c r="CN213" s="224" t="n">
        <f aca="false">CZ213</f>
        <v>0</v>
      </c>
      <c r="CO213" s="224" t="n">
        <f aca="false">DA213</f>
        <v>0</v>
      </c>
      <c r="CP213" s="224" t="n">
        <f aca="false">DB213</f>
        <v>0</v>
      </c>
      <c r="CQ213" s="224" t="n">
        <f aca="false">CR213+CS213+CT213</f>
        <v>0</v>
      </c>
      <c r="CR213" s="225" t="n">
        <v>0</v>
      </c>
      <c r="CS213" s="225" t="n">
        <v>0</v>
      </c>
      <c r="CT213" s="225" t="n">
        <v>0</v>
      </c>
      <c r="CU213" s="224" t="n">
        <f aca="false">CV213+CW213+CX213</f>
        <v>0</v>
      </c>
      <c r="CV213" s="225" t="n">
        <v>0</v>
      </c>
      <c r="CW213" s="225" t="n">
        <v>0</v>
      </c>
      <c r="CX213" s="225" t="n">
        <v>0</v>
      </c>
      <c r="CY213" s="224" t="n">
        <f aca="false">CZ213+DA213+DB213</f>
        <v>0</v>
      </c>
      <c r="CZ213" s="225" t="n">
        <v>0</v>
      </c>
      <c r="DA213" s="225" t="n">
        <v>0</v>
      </c>
      <c r="DB213" s="225" t="n">
        <v>0</v>
      </c>
      <c r="DC213" s="224" t="n">
        <f aca="false">$AW213-$AX213-BB213</f>
        <v>0</v>
      </c>
      <c r="DD213" s="224" t="n">
        <f aca="false">DP213</f>
        <v>0</v>
      </c>
      <c r="DE213" s="224" t="n">
        <f aca="false">DQ213</f>
        <v>0</v>
      </c>
      <c r="DF213" s="224" t="n">
        <f aca="false">DR213</f>
        <v>0</v>
      </c>
      <c r="DG213" s="224" t="n">
        <f aca="false">DS213</f>
        <v>0</v>
      </c>
      <c r="DH213" s="224" t="n">
        <f aca="false">DI213+DJ213+DK213</f>
        <v>0</v>
      </c>
      <c r="DI213" s="225" t="n">
        <v>0</v>
      </c>
      <c r="DJ213" s="225" t="n">
        <v>0</v>
      </c>
      <c r="DK213" s="225" t="n">
        <v>0</v>
      </c>
      <c r="DL213" s="224" t="n">
        <f aca="false">DM213+DN213+DO213</f>
        <v>0</v>
      </c>
      <c r="DM213" s="225" t="n">
        <v>0</v>
      </c>
      <c r="DN213" s="225" t="n">
        <v>0</v>
      </c>
      <c r="DO213" s="225" t="n">
        <v>0</v>
      </c>
      <c r="DP213" s="224" t="n">
        <f aca="false">DQ213+DR213+DS213</f>
        <v>0</v>
      </c>
      <c r="DQ213" s="225" t="n">
        <v>0</v>
      </c>
      <c r="DR213" s="225" t="n">
        <v>0</v>
      </c>
      <c r="DS213" s="225" t="n">
        <v>0</v>
      </c>
      <c r="DT213" s="224" t="n">
        <f aca="false">$AW213-$AX213-BC213</f>
        <v>0</v>
      </c>
      <c r="DU213" s="224" t="n">
        <f aca="false">BC213-AY213</f>
        <v>0</v>
      </c>
      <c r="DV213" s="225"/>
      <c r="DW213" s="225"/>
      <c r="DX213" s="226"/>
      <c r="DY213" s="225"/>
      <c r="DZ213" s="226"/>
      <c r="EA213" s="227"/>
      <c r="EB213" s="213" t="n">
        <v>0</v>
      </c>
      <c r="EC213" s="190" t="str">
        <f aca="false">AN213 &amp; EB213</f>
        <v>Прибыль направляемая на инвестиции0</v>
      </c>
      <c r="ED213" s="190" t="str">
        <f aca="false">AN213&amp;AO213</f>
        <v>Прибыль направляемая на инвестициинет</v>
      </c>
      <c r="EE213" s="191"/>
      <c r="EF213" s="191"/>
      <c r="EG213" s="220"/>
      <c r="EH213" s="220"/>
      <c r="EI213" s="220"/>
      <c r="EJ213" s="220"/>
      <c r="EV213" s="191"/>
    </row>
    <row r="214" customFormat="false" ht="11.25" hidden="false" customHeight="true" outlineLevel="0" collapsed="false">
      <c r="C214" s="204"/>
      <c r="D214" s="205" t="n">
        <v>50</v>
      </c>
      <c r="E214" s="206" t="s">
        <v>259</v>
      </c>
      <c r="F214" s="206" t="s">
        <v>260</v>
      </c>
      <c r="G214" s="206" t="s">
        <v>261</v>
      </c>
      <c r="H214" s="206" t="s">
        <v>338</v>
      </c>
      <c r="I214" s="206" t="s">
        <v>263</v>
      </c>
      <c r="J214" s="206" t="s">
        <v>263</v>
      </c>
      <c r="K214" s="205" t="s">
        <v>264</v>
      </c>
      <c r="L214" s="206"/>
      <c r="M214" s="206"/>
      <c r="N214" s="205" t="n">
        <v>5</v>
      </c>
      <c r="O214" s="205" t="n">
        <v>2019</v>
      </c>
      <c r="P214" s="207" t="s">
        <v>178</v>
      </c>
      <c r="Q214" s="207" t="s">
        <v>265</v>
      </c>
      <c r="R214" s="208" t="n">
        <v>100</v>
      </c>
      <c r="S214" s="209" t="n">
        <v>100</v>
      </c>
      <c r="T214" s="210"/>
      <c r="U214" s="211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/>
      <c r="AF214" s="212"/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  <c r="BI214" s="212"/>
      <c r="BJ214" s="212"/>
      <c r="BK214" s="212"/>
      <c r="BL214" s="212"/>
      <c r="BM214" s="212"/>
      <c r="BN214" s="212"/>
      <c r="BO214" s="212"/>
      <c r="BP214" s="212"/>
      <c r="BQ214" s="212"/>
      <c r="BR214" s="212"/>
      <c r="BS214" s="212"/>
      <c r="BT214" s="212"/>
      <c r="BU214" s="212"/>
      <c r="BV214" s="212"/>
      <c r="BW214" s="212"/>
      <c r="BX214" s="212"/>
      <c r="BY214" s="212"/>
      <c r="BZ214" s="212"/>
      <c r="CA214" s="212"/>
      <c r="CB214" s="212"/>
      <c r="CC214" s="212"/>
      <c r="CD214" s="212"/>
      <c r="CE214" s="212"/>
      <c r="CF214" s="212"/>
      <c r="CG214" s="212"/>
      <c r="CH214" s="212"/>
      <c r="CI214" s="212"/>
      <c r="CJ214" s="212"/>
      <c r="CK214" s="212"/>
      <c r="CL214" s="212"/>
      <c r="CM214" s="212"/>
      <c r="CN214" s="212"/>
      <c r="CO214" s="212"/>
      <c r="CP214" s="212"/>
      <c r="CQ214" s="212"/>
      <c r="CR214" s="212"/>
      <c r="CS214" s="212"/>
      <c r="CT214" s="212"/>
      <c r="CU214" s="212"/>
      <c r="CV214" s="212"/>
      <c r="CW214" s="212"/>
      <c r="CX214" s="212"/>
      <c r="CY214" s="212"/>
      <c r="CZ214" s="212"/>
      <c r="DA214" s="212"/>
      <c r="DB214" s="212"/>
      <c r="DC214" s="212"/>
      <c r="DD214" s="212"/>
      <c r="DE214" s="212"/>
      <c r="DF214" s="212"/>
      <c r="DG214" s="212"/>
      <c r="DH214" s="212"/>
      <c r="DI214" s="212"/>
      <c r="DJ214" s="212"/>
      <c r="DK214" s="212"/>
      <c r="DL214" s="212"/>
      <c r="DM214" s="212"/>
      <c r="DN214" s="212"/>
      <c r="DO214" s="212"/>
      <c r="DP214" s="212"/>
      <c r="DQ214" s="212"/>
      <c r="DR214" s="212"/>
      <c r="DS214" s="212"/>
      <c r="DT214" s="212"/>
      <c r="DU214" s="212"/>
      <c r="DV214" s="212"/>
      <c r="DW214" s="212"/>
      <c r="DX214" s="212"/>
      <c r="DY214" s="212"/>
      <c r="DZ214" s="212"/>
      <c r="EA214" s="212"/>
      <c r="EB214" s="213"/>
      <c r="EC214" s="191"/>
      <c r="ED214" s="191"/>
      <c r="EE214" s="191"/>
      <c r="EF214" s="191"/>
      <c r="EG214" s="191"/>
      <c r="EH214" s="191"/>
      <c r="EI214" s="191"/>
    </row>
    <row r="215" customFormat="false" ht="11.25" hidden="false" customHeight="true" outlineLevel="0" collapsed="false">
      <c r="C215" s="204"/>
      <c r="D215" s="205"/>
      <c r="E215" s="206"/>
      <c r="F215" s="206"/>
      <c r="G215" s="206"/>
      <c r="H215" s="206"/>
      <c r="I215" s="206"/>
      <c r="J215" s="206"/>
      <c r="K215" s="205"/>
      <c r="L215" s="214"/>
      <c r="M215" s="214"/>
      <c r="N215" s="205"/>
      <c r="O215" s="205"/>
      <c r="P215" s="207"/>
      <c r="Q215" s="207"/>
      <c r="R215" s="208"/>
      <c r="S215" s="209"/>
      <c r="T215" s="210"/>
      <c r="U215" s="215"/>
      <c r="V215" s="216" t="n">
        <v>1</v>
      </c>
      <c r="W215" s="183" t="s">
        <v>266</v>
      </c>
      <c r="X215" s="183" t="s">
        <v>267</v>
      </c>
      <c r="Y215" s="183" t="s">
        <v>268</v>
      </c>
      <c r="Z215" s="183" t="s">
        <v>269</v>
      </c>
      <c r="AA215" s="183" t="s">
        <v>269</v>
      </c>
      <c r="AB215" s="183" t="s">
        <v>264</v>
      </c>
      <c r="AC215" s="183" t="s">
        <v>270</v>
      </c>
      <c r="AD215" s="183" t="s">
        <v>271</v>
      </c>
      <c r="AE215" s="183" t="s">
        <v>272</v>
      </c>
      <c r="AF215" s="183" t="s">
        <v>273</v>
      </c>
      <c r="AG215" s="183" t="s">
        <v>263</v>
      </c>
      <c r="AH215" s="183" t="s">
        <v>263</v>
      </c>
      <c r="AI215" s="183" t="s">
        <v>264</v>
      </c>
      <c r="AJ215" s="183" t="s">
        <v>270</v>
      </c>
      <c r="AK215" s="183" t="s">
        <v>271</v>
      </c>
      <c r="AL215" s="217"/>
      <c r="AM215" s="218"/>
      <c r="AN215" s="219"/>
      <c r="AO215" s="219"/>
      <c r="AP215" s="219"/>
      <c r="AQ215" s="219"/>
      <c r="AR215" s="219"/>
      <c r="AS215" s="219"/>
      <c r="AT215" s="219"/>
      <c r="AU215" s="219"/>
      <c r="AV215" s="219"/>
      <c r="AW215" s="143"/>
      <c r="AX215" s="143"/>
      <c r="AY215" s="143"/>
      <c r="AZ215" s="143"/>
      <c r="BA215" s="143"/>
      <c r="BB215" s="143"/>
      <c r="BC215" s="143"/>
      <c r="BD215" s="143"/>
      <c r="BE215" s="143"/>
      <c r="BF215" s="143"/>
      <c r="BG215" s="143"/>
      <c r="BH215" s="143"/>
      <c r="BI215" s="143"/>
      <c r="BJ215" s="143"/>
      <c r="BK215" s="143"/>
      <c r="BL215" s="143"/>
      <c r="BM215" s="143"/>
      <c r="BN215" s="143"/>
      <c r="BO215" s="143"/>
      <c r="BP215" s="143"/>
      <c r="BQ215" s="143"/>
      <c r="BR215" s="143"/>
      <c r="BS215" s="143"/>
      <c r="BT215" s="143"/>
      <c r="BU215" s="143"/>
      <c r="BV215" s="143"/>
      <c r="BW215" s="143"/>
      <c r="BX215" s="143"/>
      <c r="BY215" s="143"/>
      <c r="BZ215" s="143"/>
      <c r="CA215" s="143"/>
      <c r="CB215" s="143"/>
      <c r="CC215" s="143"/>
      <c r="CD215" s="143"/>
      <c r="CE215" s="143"/>
      <c r="CF215" s="143"/>
      <c r="CG215" s="143"/>
      <c r="CH215" s="143"/>
      <c r="CI215" s="143"/>
      <c r="CJ215" s="143"/>
      <c r="CK215" s="143"/>
      <c r="CL215" s="143"/>
      <c r="CM215" s="143"/>
      <c r="CN215" s="143"/>
      <c r="CO215" s="143"/>
      <c r="CP215" s="143"/>
      <c r="CQ215" s="143"/>
      <c r="CR215" s="143"/>
      <c r="CS215" s="143"/>
      <c r="CT215" s="143"/>
      <c r="CU215" s="143"/>
      <c r="CV215" s="143"/>
      <c r="CW215" s="143"/>
      <c r="CX215" s="143"/>
      <c r="CY215" s="143"/>
      <c r="CZ215" s="143"/>
      <c r="DA215" s="143"/>
      <c r="DB215" s="143"/>
      <c r="DC215" s="143"/>
      <c r="DD215" s="143"/>
      <c r="DE215" s="143"/>
      <c r="DF215" s="143"/>
      <c r="DG215" s="143"/>
      <c r="DH215" s="143"/>
      <c r="DI215" s="143"/>
      <c r="DJ215" s="143"/>
      <c r="DK215" s="143"/>
      <c r="DL215" s="143"/>
      <c r="DM215" s="143"/>
      <c r="DN215" s="143"/>
      <c r="DO215" s="143"/>
      <c r="DP215" s="143"/>
      <c r="DQ215" s="143"/>
      <c r="DR215" s="143"/>
      <c r="DS215" s="143"/>
      <c r="DT215" s="143"/>
      <c r="DU215" s="143"/>
      <c r="DV215" s="143"/>
      <c r="DW215" s="143"/>
      <c r="DX215" s="143"/>
      <c r="DY215" s="143"/>
      <c r="DZ215" s="143"/>
      <c r="EA215" s="143"/>
      <c r="EB215" s="213"/>
      <c r="EC215" s="220"/>
      <c r="ED215" s="220"/>
      <c r="EE215" s="220"/>
      <c r="EF215" s="191"/>
      <c r="EG215" s="220"/>
      <c r="EH215" s="220"/>
      <c r="EI215" s="220"/>
      <c r="EJ215" s="220"/>
      <c r="EK215" s="220"/>
    </row>
    <row r="216" customFormat="false" ht="15" hidden="false" customHeight="true" outlineLevel="0" collapsed="false">
      <c r="C216" s="204"/>
      <c r="D216" s="205"/>
      <c r="E216" s="206"/>
      <c r="F216" s="206"/>
      <c r="G216" s="206"/>
      <c r="H216" s="206"/>
      <c r="I216" s="206"/>
      <c r="J216" s="206"/>
      <c r="K216" s="205"/>
      <c r="L216" s="214"/>
      <c r="M216" s="214"/>
      <c r="N216" s="205"/>
      <c r="O216" s="205"/>
      <c r="P216" s="207"/>
      <c r="Q216" s="207"/>
      <c r="R216" s="208"/>
      <c r="S216" s="209"/>
      <c r="T216" s="210"/>
      <c r="U216" s="215"/>
      <c r="V216" s="216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3"/>
      <c r="AL216" s="221"/>
      <c r="AM216" s="183" t="s">
        <v>274</v>
      </c>
      <c r="AN216" s="222" t="s">
        <v>223</v>
      </c>
      <c r="AO216" s="223" t="s">
        <v>56</v>
      </c>
      <c r="AP216" s="223"/>
      <c r="AQ216" s="223"/>
      <c r="AR216" s="223"/>
      <c r="AS216" s="223"/>
      <c r="AT216" s="223"/>
      <c r="AU216" s="223"/>
      <c r="AV216" s="223"/>
      <c r="AW216" s="224" t="n">
        <v>747.01</v>
      </c>
      <c r="AX216" s="224" t="n">
        <v>747.01</v>
      </c>
      <c r="AY216" s="224" t="n">
        <v>0</v>
      </c>
      <c r="AZ216" s="224" t="n">
        <f aca="false">BE216</f>
        <v>0</v>
      </c>
      <c r="BA216" s="224" t="n">
        <f aca="false">BV216</f>
        <v>0</v>
      </c>
      <c r="BB216" s="224" t="n">
        <f aca="false">CM216</f>
        <v>0</v>
      </c>
      <c r="BC216" s="224" t="n">
        <f aca="false">DD216</f>
        <v>0</v>
      </c>
      <c r="BD216" s="224" t="n">
        <f aca="false">AW216-AX216-BC216</f>
        <v>0</v>
      </c>
      <c r="BE216" s="224" t="n">
        <f aca="false">BQ216</f>
        <v>0</v>
      </c>
      <c r="BF216" s="224" t="n">
        <f aca="false">BR216</f>
        <v>0</v>
      </c>
      <c r="BG216" s="224" t="n">
        <f aca="false">BS216</f>
        <v>0</v>
      </c>
      <c r="BH216" s="224" t="n">
        <f aca="false">BT216</f>
        <v>0</v>
      </c>
      <c r="BI216" s="224" t="n">
        <f aca="false">BJ216+BK216+BL216</f>
        <v>0</v>
      </c>
      <c r="BJ216" s="225" t="n">
        <v>0</v>
      </c>
      <c r="BK216" s="225" t="n">
        <v>0</v>
      </c>
      <c r="BL216" s="225" t="n">
        <v>0</v>
      </c>
      <c r="BM216" s="224" t="n">
        <f aca="false">BN216+BO216+BP216</f>
        <v>0</v>
      </c>
      <c r="BN216" s="225" t="n">
        <v>0</v>
      </c>
      <c r="BO216" s="225" t="n">
        <v>0</v>
      </c>
      <c r="BP216" s="225" t="n">
        <v>0</v>
      </c>
      <c r="BQ216" s="224" t="n">
        <f aca="false">BR216+BS216+BT216</f>
        <v>0</v>
      </c>
      <c r="BR216" s="225" t="n">
        <v>0</v>
      </c>
      <c r="BS216" s="225" t="n">
        <v>0</v>
      </c>
      <c r="BT216" s="225" t="n">
        <v>0</v>
      </c>
      <c r="BU216" s="224" t="n">
        <f aca="false">$AW216-$AX216-AZ216</f>
        <v>0</v>
      </c>
      <c r="BV216" s="224" t="n">
        <f aca="false">CH216</f>
        <v>0</v>
      </c>
      <c r="BW216" s="224" t="n">
        <f aca="false">CI216</f>
        <v>0</v>
      </c>
      <c r="BX216" s="224" t="n">
        <f aca="false">CJ216</f>
        <v>0</v>
      </c>
      <c r="BY216" s="224" t="n">
        <f aca="false">CK216</f>
        <v>0</v>
      </c>
      <c r="BZ216" s="224" t="n">
        <f aca="false">CA216+CB216+CC216</f>
        <v>0</v>
      </c>
      <c r="CA216" s="225" t="n">
        <v>0</v>
      </c>
      <c r="CB216" s="225" t="n">
        <v>0</v>
      </c>
      <c r="CC216" s="225" t="n">
        <v>0</v>
      </c>
      <c r="CD216" s="224" t="n">
        <f aca="false">CE216+CF216+CG216</f>
        <v>0</v>
      </c>
      <c r="CE216" s="225" t="n">
        <v>0</v>
      </c>
      <c r="CF216" s="225" t="n">
        <v>0</v>
      </c>
      <c r="CG216" s="225" t="n">
        <v>0</v>
      </c>
      <c r="CH216" s="224" t="n">
        <f aca="false">CI216+CJ216+CK216</f>
        <v>0</v>
      </c>
      <c r="CI216" s="225" t="n">
        <v>0</v>
      </c>
      <c r="CJ216" s="225" t="n">
        <v>0</v>
      </c>
      <c r="CK216" s="225" t="n">
        <v>0</v>
      </c>
      <c r="CL216" s="224" t="n">
        <f aca="false">$AW216-$AX216-BA216</f>
        <v>0</v>
      </c>
      <c r="CM216" s="224" t="n">
        <f aca="false">CY216</f>
        <v>0</v>
      </c>
      <c r="CN216" s="224" t="n">
        <f aca="false">CZ216</f>
        <v>0</v>
      </c>
      <c r="CO216" s="224" t="n">
        <f aca="false">DA216</f>
        <v>0</v>
      </c>
      <c r="CP216" s="224" t="n">
        <f aca="false">DB216</f>
        <v>0</v>
      </c>
      <c r="CQ216" s="224" t="n">
        <f aca="false">CR216+CS216+CT216</f>
        <v>0</v>
      </c>
      <c r="CR216" s="225" t="n">
        <v>0</v>
      </c>
      <c r="CS216" s="225" t="n">
        <v>0</v>
      </c>
      <c r="CT216" s="225" t="n">
        <v>0</v>
      </c>
      <c r="CU216" s="224" t="n">
        <f aca="false">CV216+CW216+CX216</f>
        <v>0</v>
      </c>
      <c r="CV216" s="225" t="n">
        <v>0</v>
      </c>
      <c r="CW216" s="225" t="n">
        <v>0</v>
      </c>
      <c r="CX216" s="225" t="n">
        <v>0</v>
      </c>
      <c r="CY216" s="224" t="n">
        <f aca="false">CZ216+DA216+DB216</f>
        <v>0</v>
      </c>
      <c r="CZ216" s="225" t="n">
        <v>0</v>
      </c>
      <c r="DA216" s="225" t="n">
        <v>0</v>
      </c>
      <c r="DB216" s="225" t="n">
        <v>0</v>
      </c>
      <c r="DC216" s="224" t="n">
        <f aca="false">$AW216-$AX216-BB216</f>
        <v>0</v>
      </c>
      <c r="DD216" s="224" t="n">
        <f aca="false">DP216</f>
        <v>0</v>
      </c>
      <c r="DE216" s="224" t="n">
        <f aca="false">DQ216</f>
        <v>0</v>
      </c>
      <c r="DF216" s="224" t="n">
        <f aca="false">DR216</f>
        <v>0</v>
      </c>
      <c r="DG216" s="224" t="n">
        <f aca="false">DS216</f>
        <v>0</v>
      </c>
      <c r="DH216" s="224" t="n">
        <f aca="false">DI216+DJ216+DK216</f>
        <v>0</v>
      </c>
      <c r="DI216" s="225" t="n">
        <v>0</v>
      </c>
      <c r="DJ216" s="225" t="n">
        <v>0</v>
      </c>
      <c r="DK216" s="225" t="n">
        <v>0</v>
      </c>
      <c r="DL216" s="224" t="n">
        <f aca="false">DM216+DN216+DO216</f>
        <v>0</v>
      </c>
      <c r="DM216" s="225" t="n">
        <v>0</v>
      </c>
      <c r="DN216" s="225" t="n">
        <v>0</v>
      </c>
      <c r="DO216" s="225" t="n">
        <v>0</v>
      </c>
      <c r="DP216" s="224" t="n">
        <f aca="false">DQ216+DR216+DS216</f>
        <v>0</v>
      </c>
      <c r="DQ216" s="225" t="n">
        <v>0</v>
      </c>
      <c r="DR216" s="225" t="n">
        <v>0</v>
      </c>
      <c r="DS216" s="225" t="n">
        <v>0</v>
      </c>
      <c r="DT216" s="224" t="n">
        <f aca="false">$AW216-$AX216-BC216</f>
        <v>0</v>
      </c>
      <c r="DU216" s="224" t="n">
        <f aca="false">BC216-AY216</f>
        <v>0</v>
      </c>
      <c r="DV216" s="225"/>
      <c r="DW216" s="225"/>
      <c r="DX216" s="226"/>
      <c r="DY216" s="225"/>
      <c r="DZ216" s="226"/>
      <c r="EA216" s="227"/>
      <c r="EB216" s="213" t="n">
        <v>0</v>
      </c>
      <c r="EC216" s="190" t="str">
        <f aca="false">AN216 &amp; EB216</f>
        <v>Амортизационные отчисления0</v>
      </c>
      <c r="ED216" s="190" t="str">
        <f aca="false">AN216&amp;AO216</f>
        <v>Амортизационные отчислениянет</v>
      </c>
      <c r="EE216" s="191"/>
      <c r="EF216" s="191"/>
      <c r="EG216" s="220"/>
      <c r="EH216" s="220"/>
      <c r="EI216" s="220"/>
      <c r="EJ216" s="220"/>
      <c r="EV216" s="191"/>
    </row>
    <row r="217" customFormat="false" ht="11.25" hidden="false" customHeight="true" outlineLevel="0" collapsed="false">
      <c r="C217" s="204"/>
      <c r="D217" s="205" t="n">
        <v>51</v>
      </c>
      <c r="E217" s="206" t="s">
        <v>259</v>
      </c>
      <c r="F217" s="206" t="s">
        <v>260</v>
      </c>
      <c r="G217" s="206" t="s">
        <v>261</v>
      </c>
      <c r="H217" s="206" t="s">
        <v>339</v>
      </c>
      <c r="I217" s="206" t="s">
        <v>263</v>
      </c>
      <c r="J217" s="206" t="s">
        <v>263</v>
      </c>
      <c r="K217" s="205" t="s">
        <v>264</v>
      </c>
      <c r="L217" s="206"/>
      <c r="M217" s="206"/>
      <c r="N217" s="205" t="n">
        <v>5</v>
      </c>
      <c r="O217" s="205" t="n">
        <v>2022</v>
      </c>
      <c r="P217" s="207" t="s">
        <v>178</v>
      </c>
      <c r="Q217" s="207" t="s">
        <v>292</v>
      </c>
      <c r="R217" s="208" t="n">
        <v>80.32</v>
      </c>
      <c r="S217" s="209" t="n">
        <v>100</v>
      </c>
      <c r="T217" s="210"/>
      <c r="U217" s="211"/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/>
      <c r="AF217" s="212"/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  <c r="BI217" s="212"/>
      <c r="BJ217" s="212"/>
      <c r="BK217" s="212"/>
      <c r="BL217" s="212"/>
      <c r="BM217" s="212"/>
      <c r="BN217" s="212"/>
      <c r="BO217" s="212"/>
      <c r="BP217" s="212"/>
      <c r="BQ217" s="212"/>
      <c r="BR217" s="212"/>
      <c r="BS217" s="212"/>
      <c r="BT217" s="212"/>
      <c r="BU217" s="212"/>
      <c r="BV217" s="212"/>
      <c r="BW217" s="212"/>
      <c r="BX217" s="212"/>
      <c r="BY217" s="212"/>
      <c r="BZ217" s="212"/>
      <c r="CA217" s="212"/>
      <c r="CB217" s="212"/>
      <c r="CC217" s="212"/>
      <c r="CD217" s="212"/>
      <c r="CE217" s="212"/>
      <c r="CF217" s="212"/>
      <c r="CG217" s="212"/>
      <c r="CH217" s="212"/>
      <c r="CI217" s="212"/>
      <c r="CJ217" s="212"/>
      <c r="CK217" s="212"/>
      <c r="CL217" s="212"/>
      <c r="CM217" s="212"/>
      <c r="CN217" s="212"/>
      <c r="CO217" s="212"/>
      <c r="CP217" s="212"/>
      <c r="CQ217" s="212"/>
      <c r="CR217" s="212"/>
      <c r="CS217" s="212"/>
      <c r="CT217" s="212"/>
      <c r="CU217" s="212"/>
      <c r="CV217" s="212"/>
      <c r="CW217" s="212"/>
      <c r="CX217" s="212"/>
      <c r="CY217" s="212"/>
      <c r="CZ217" s="212"/>
      <c r="DA217" s="212"/>
      <c r="DB217" s="212"/>
      <c r="DC217" s="212"/>
      <c r="DD217" s="212"/>
      <c r="DE217" s="212"/>
      <c r="DF217" s="212"/>
      <c r="DG217" s="212"/>
      <c r="DH217" s="212"/>
      <c r="DI217" s="212"/>
      <c r="DJ217" s="212"/>
      <c r="DK217" s="212"/>
      <c r="DL217" s="212"/>
      <c r="DM217" s="212"/>
      <c r="DN217" s="212"/>
      <c r="DO217" s="212"/>
      <c r="DP217" s="212"/>
      <c r="DQ217" s="212"/>
      <c r="DR217" s="212"/>
      <c r="DS217" s="212"/>
      <c r="DT217" s="212"/>
      <c r="DU217" s="212"/>
      <c r="DV217" s="212"/>
      <c r="DW217" s="212"/>
      <c r="DX217" s="212"/>
      <c r="DY217" s="212"/>
      <c r="DZ217" s="212"/>
      <c r="EA217" s="212"/>
      <c r="EB217" s="213"/>
      <c r="EC217" s="191"/>
      <c r="ED217" s="191"/>
      <c r="EE217" s="191"/>
      <c r="EF217" s="191"/>
      <c r="EG217" s="191"/>
      <c r="EH217" s="191"/>
      <c r="EI217" s="191"/>
    </row>
    <row r="218" customFormat="false" ht="11.25" hidden="false" customHeight="true" outlineLevel="0" collapsed="false">
      <c r="C218" s="204"/>
      <c r="D218" s="205"/>
      <c r="E218" s="206"/>
      <c r="F218" s="206"/>
      <c r="G218" s="206"/>
      <c r="H218" s="206"/>
      <c r="I218" s="206"/>
      <c r="J218" s="206"/>
      <c r="K218" s="205"/>
      <c r="L218" s="214"/>
      <c r="M218" s="214"/>
      <c r="N218" s="205"/>
      <c r="O218" s="205"/>
      <c r="P218" s="207"/>
      <c r="Q218" s="207"/>
      <c r="R218" s="208"/>
      <c r="S218" s="209"/>
      <c r="T218" s="210"/>
      <c r="U218" s="215"/>
      <c r="V218" s="216" t="n">
        <v>1</v>
      </c>
      <c r="W218" s="183" t="s">
        <v>266</v>
      </c>
      <c r="X218" s="183" t="s">
        <v>308</v>
      </c>
      <c r="Y218" s="183" t="s">
        <v>268</v>
      </c>
      <c r="Z218" s="183" t="s">
        <v>269</v>
      </c>
      <c r="AA218" s="183" t="s">
        <v>269</v>
      </c>
      <c r="AB218" s="183" t="s">
        <v>264</v>
      </c>
      <c r="AC218" s="183" t="s">
        <v>270</v>
      </c>
      <c r="AD218" s="183" t="s">
        <v>271</v>
      </c>
      <c r="AE218" s="183" t="s">
        <v>309</v>
      </c>
      <c r="AF218" s="183" t="s">
        <v>310</v>
      </c>
      <c r="AG218" s="183" t="s">
        <v>263</v>
      </c>
      <c r="AH218" s="183" t="s">
        <v>263</v>
      </c>
      <c r="AI218" s="183" t="s">
        <v>264</v>
      </c>
      <c r="AJ218" s="183" t="s">
        <v>270</v>
      </c>
      <c r="AK218" s="183" t="s">
        <v>271</v>
      </c>
      <c r="AL218" s="217"/>
      <c r="AM218" s="218"/>
      <c r="AN218" s="219"/>
      <c r="AO218" s="219"/>
      <c r="AP218" s="219"/>
      <c r="AQ218" s="219"/>
      <c r="AR218" s="219"/>
      <c r="AS218" s="219"/>
      <c r="AT218" s="219"/>
      <c r="AU218" s="219"/>
      <c r="AV218" s="219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3"/>
      <c r="BI218" s="143"/>
      <c r="BJ218" s="143"/>
      <c r="BK218" s="143"/>
      <c r="BL218" s="143"/>
      <c r="BM218" s="143"/>
      <c r="BN218" s="143"/>
      <c r="BO218" s="143"/>
      <c r="BP218" s="143"/>
      <c r="BQ218" s="143"/>
      <c r="BR218" s="143"/>
      <c r="BS218" s="143"/>
      <c r="BT218" s="143"/>
      <c r="BU218" s="143"/>
      <c r="BV218" s="143"/>
      <c r="BW218" s="143"/>
      <c r="BX218" s="143"/>
      <c r="BY218" s="143"/>
      <c r="BZ218" s="143"/>
      <c r="CA218" s="143"/>
      <c r="CB218" s="143"/>
      <c r="CC218" s="143"/>
      <c r="CD218" s="143"/>
      <c r="CE218" s="143"/>
      <c r="CF218" s="143"/>
      <c r="CG218" s="143"/>
      <c r="CH218" s="143"/>
      <c r="CI218" s="143"/>
      <c r="CJ218" s="143"/>
      <c r="CK218" s="143"/>
      <c r="CL218" s="143"/>
      <c r="CM218" s="143"/>
      <c r="CN218" s="143"/>
      <c r="CO218" s="143"/>
      <c r="CP218" s="143"/>
      <c r="CQ218" s="143"/>
      <c r="CR218" s="143"/>
      <c r="CS218" s="143"/>
      <c r="CT218" s="143"/>
      <c r="CU218" s="143"/>
      <c r="CV218" s="143"/>
      <c r="CW218" s="143"/>
      <c r="CX218" s="143"/>
      <c r="CY218" s="143"/>
      <c r="CZ218" s="143"/>
      <c r="DA218" s="143"/>
      <c r="DB218" s="143"/>
      <c r="DC218" s="143"/>
      <c r="DD218" s="143"/>
      <c r="DE218" s="143"/>
      <c r="DF218" s="143"/>
      <c r="DG218" s="143"/>
      <c r="DH218" s="143"/>
      <c r="DI218" s="143"/>
      <c r="DJ218" s="143"/>
      <c r="DK218" s="143"/>
      <c r="DL218" s="143"/>
      <c r="DM218" s="143"/>
      <c r="DN218" s="143"/>
      <c r="DO218" s="143"/>
      <c r="DP218" s="143"/>
      <c r="DQ218" s="143"/>
      <c r="DR218" s="143"/>
      <c r="DS218" s="143"/>
      <c r="DT218" s="143"/>
      <c r="DU218" s="143"/>
      <c r="DV218" s="143"/>
      <c r="DW218" s="143"/>
      <c r="DX218" s="143"/>
      <c r="DY218" s="143"/>
      <c r="DZ218" s="143"/>
      <c r="EA218" s="143"/>
      <c r="EB218" s="213"/>
      <c r="EC218" s="220"/>
      <c r="ED218" s="220"/>
      <c r="EE218" s="220"/>
      <c r="EF218" s="191"/>
      <c r="EG218" s="220"/>
      <c r="EH218" s="220"/>
      <c r="EI218" s="220"/>
      <c r="EJ218" s="220"/>
      <c r="EK218" s="220"/>
    </row>
    <row r="219" customFormat="false" ht="15" hidden="false" customHeight="true" outlineLevel="0" collapsed="false">
      <c r="C219" s="204"/>
      <c r="D219" s="205"/>
      <c r="E219" s="206"/>
      <c r="F219" s="206"/>
      <c r="G219" s="206"/>
      <c r="H219" s="206"/>
      <c r="I219" s="206"/>
      <c r="J219" s="206"/>
      <c r="K219" s="205"/>
      <c r="L219" s="214"/>
      <c r="M219" s="214"/>
      <c r="N219" s="205"/>
      <c r="O219" s="205"/>
      <c r="P219" s="207"/>
      <c r="Q219" s="207"/>
      <c r="R219" s="208"/>
      <c r="S219" s="209"/>
      <c r="T219" s="210"/>
      <c r="U219" s="215"/>
      <c r="V219" s="216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  <c r="AK219" s="183"/>
      <c r="AL219" s="221"/>
      <c r="AM219" s="183" t="s">
        <v>274</v>
      </c>
      <c r="AN219" s="222" t="s">
        <v>223</v>
      </c>
      <c r="AO219" s="223" t="s">
        <v>56</v>
      </c>
      <c r="AP219" s="223"/>
      <c r="AQ219" s="223"/>
      <c r="AR219" s="223"/>
      <c r="AS219" s="223"/>
      <c r="AT219" s="223"/>
      <c r="AU219" s="223"/>
      <c r="AV219" s="223"/>
      <c r="AW219" s="224" t="n">
        <v>1872.68</v>
      </c>
      <c r="AX219" s="224" t="n">
        <v>1504.16667</v>
      </c>
      <c r="AY219" s="224" t="n">
        <v>0</v>
      </c>
      <c r="AZ219" s="224" t="n">
        <f aca="false">BE219</f>
        <v>0</v>
      </c>
      <c r="BA219" s="224" t="n">
        <f aca="false">BV219</f>
        <v>368.511</v>
      </c>
      <c r="BB219" s="224" t="n">
        <f aca="false">CM219</f>
        <v>368.511</v>
      </c>
      <c r="BC219" s="224" t="n">
        <f aca="false">DD219</f>
        <v>368.511</v>
      </c>
      <c r="BD219" s="224" t="n">
        <f aca="false">AW219-AX219-BC219</f>
        <v>0.00232999999997219</v>
      </c>
      <c r="BE219" s="224" t="n">
        <f aca="false">BQ219</f>
        <v>0</v>
      </c>
      <c r="BF219" s="224" t="n">
        <f aca="false">BR219</f>
        <v>0</v>
      </c>
      <c r="BG219" s="224" t="n">
        <f aca="false">BS219</f>
        <v>0</v>
      </c>
      <c r="BH219" s="224" t="n">
        <f aca="false">BT219</f>
        <v>0</v>
      </c>
      <c r="BI219" s="224" t="n">
        <f aca="false">BJ219+BK219+BL219</f>
        <v>0</v>
      </c>
      <c r="BJ219" s="225" t="n">
        <v>0</v>
      </c>
      <c r="BK219" s="225" t="n">
        <v>0</v>
      </c>
      <c r="BL219" s="225" t="n">
        <v>0</v>
      </c>
      <c r="BM219" s="224" t="n">
        <f aca="false">BN219+BO219+BP219</f>
        <v>0</v>
      </c>
      <c r="BN219" s="225" t="n">
        <v>0</v>
      </c>
      <c r="BO219" s="225" t="n">
        <v>0</v>
      </c>
      <c r="BP219" s="225" t="n">
        <v>0</v>
      </c>
      <c r="BQ219" s="224" t="n">
        <f aca="false">BR219+BS219+BT219</f>
        <v>0</v>
      </c>
      <c r="BR219" s="225" t="n">
        <v>0</v>
      </c>
      <c r="BS219" s="225" t="n">
        <v>0</v>
      </c>
      <c r="BT219" s="225" t="n">
        <v>0</v>
      </c>
      <c r="BU219" s="224" t="n">
        <f aca="false">$AW219-$AX219-AZ219</f>
        <v>368.51333</v>
      </c>
      <c r="BV219" s="224" t="n">
        <f aca="false">CH219</f>
        <v>368.511</v>
      </c>
      <c r="BW219" s="224" t="n">
        <f aca="false">CI219</f>
        <v>0</v>
      </c>
      <c r="BX219" s="224" t="n">
        <f aca="false">CJ219</f>
        <v>368.511</v>
      </c>
      <c r="BY219" s="224" t="n">
        <f aca="false">CK219</f>
        <v>0</v>
      </c>
      <c r="BZ219" s="224" t="n">
        <f aca="false">CA219+CB219+CC219</f>
        <v>0</v>
      </c>
      <c r="CA219" s="225" t="n">
        <v>0</v>
      </c>
      <c r="CB219" s="225" t="n">
        <v>0</v>
      </c>
      <c r="CC219" s="225" t="n">
        <v>0</v>
      </c>
      <c r="CD219" s="224" t="n">
        <f aca="false">CE219+CF219+CG219</f>
        <v>0</v>
      </c>
      <c r="CE219" s="225" t="n">
        <v>0</v>
      </c>
      <c r="CF219" s="225" t="n">
        <v>0</v>
      </c>
      <c r="CG219" s="225" t="n">
        <v>0</v>
      </c>
      <c r="CH219" s="224" t="n">
        <f aca="false">CI219+CJ219+CK219</f>
        <v>368.511</v>
      </c>
      <c r="CI219" s="225" t="n">
        <v>0</v>
      </c>
      <c r="CJ219" s="225" t="n">
        <v>368.511</v>
      </c>
      <c r="CK219" s="225" t="n">
        <v>0</v>
      </c>
      <c r="CL219" s="224" t="n">
        <f aca="false">$AW219-$AX219-BA219</f>
        <v>0.00232999999997219</v>
      </c>
      <c r="CM219" s="224" t="n">
        <f aca="false">CY219</f>
        <v>368.511</v>
      </c>
      <c r="CN219" s="224" t="n">
        <f aca="false">CZ219</f>
        <v>0</v>
      </c>
      <c r="CO219" s="224" t="n">
        <f aca="false">DA219</f>
        <v>368.511</v>
      </c>
      <c r="CP219" s="224" t="n">
        <f aca="false">DB219</f>
        <v>0</v>
      </c>
      <c r="CQ219" s="224" t="n">
        <f aca="false">CR219+CS219+CT219</f>
        <v>368.511</v>
      </c>
      <c r="CR219" s="225" t="n">
        <v>0</v>
      </c>
      <c r="CS219" s="225" t="n">
        <f aca="false">CJ219</f>
        <v>368.511</v>
      </c>
      <c r="CT219" s="225" t="n">
        <v>0</v>
      </c>
      <c r="CU219" s="224" t="n">
        <f aca="false">CV219+CW219+CX219</f>
        <v>368.511</v>
      </c>
      <c r="CV219" s="225" t="n">
        <v>0</v>
      </c>
      <c r="CW219" s="225" t="n">
        <f aca="false">CS219</f>
        <v>368.511</v>
      </c>
      <c r="CX219" s="225" t="n">
        <v>0</v>
      </c>
      <c r="CY219" s="224" t="n">
        <f aca="false">CZ219+DA219+DB219</f>
        <v>368.511</v>
      </c>
      <c r="CZ219" s="225" t="n">
        <v>0</v>
      </c>
      <c r="DA219" s="225" t="n">
        <f aca="false">CW219</f>
        <v>368.511</v>
      </c>
      <c r="DB219" s="225" t="n">
        <v>0</v>
      </c>
      <c r="DC219" s="224" t="n">
        <f aca="false">$AW219-$AX219-BB219</f>
        <v>0.00232999999997219</v>
      </c>
      <c r="DD219" s="224" t="n">
        <f aca="false">DP219</f>
        <v>368.511</v>
      </c>
      <c r="DE219" s="224" t="n">
        <f aca="false">DQ219</f>
        <v>0</v>
      </c>
      <c r="DF219" s="224" t="n">
        <f aca="false">DR219</f>
        <v>368.511</v>
      </c>
      <c r="DG219" s="224" t="n">
        <f aca="false">DS219</f>
        <v>0</v>
      </c>
      <c r="DH219" s="224" t="n">
        <f aca="false">DI219+DJ219+DK219</f>
        <v>368.511</v>
      </c>
      <c r="DI219" s="225" t="n">
        <v>0</v>
      </c>
      <c r="DJ219" s="225" t="n">
        <v>368.511</v>
      </c>
      <c r="DK219" s="225" t="n">
        <v>0</v>
      </c>
      <c r="DL219" s="224" t="n">
        <f aca="false">DM219+DN219+DO219</f>
        <v>368.511</v>
      </c>
      <c r="DM219" s="225" t="n">
        <v>0</v>
      </c>
      <c r="DN219" s="225" t="n">
        <v>368.511</v>
      </c>
      <c r="DO219" s="225" t="n">
        <v>0</v>
      </c>
      <c r="DP219" s="224" t="n">
        <f aca="false">DQ219+DR219+DS219</f>
        <v>368.511</v>
      </c>
      <c r="DQ219" s="225" t="n">
        <v>0</v>
      </c>
      <c r="DR219" s="225" t="n">
        <v>368.511</v>
      </c>
      <c r="DS219" s="225" t="n">
        <v>0</v>
      </c>
      <c r="DT219" s="224" t="n">
        <f aca="false">$AW219-$AX219-BC219</f>
        <v>0.00232999999997219</v>
      </c>
      <c r="DU219" s="224" t="n">
        <f aca="false">BC219-AY219</f>
        <v>368.511</v>
      </c>
      <c r="DV219" s="225"/>
      <c r="DW219" s="225"/>
      <c r="DX219" s="226" t="s">
        <v>278</v>
      </c>
      <c r="DY219" s="225" t="n">
        <f aca="false">DU219</f>
        <v>368.511</v>
      </c>
      <c r="DZ219" s="226" t="s">
        <v>278</v>
      </c>
      <c r="EA219" s="228" t="s">
        <v>340</v>
      </c>
      <c r="EB219" s="213" t="n">
        <v>0</v>
      </c>
      <c r="EC219" s="190" t="str">
        <f aca="false">AN219 &amp; EB219</f>
        <v>Амортизационные отчисления0</v>
      </c>
      <c r="ED219" s="190" t="str">
        <f aca="false">AN219&amp;AO219</f>
        <v>Амортизационные отчислениянет</v>
      </c>
      <c r="EE219" s="191"/>
      <c r="EF219" s="191"/>
      <c r="EG219" s="220"/>
      <c r="EH219" s="220"/>
      <c r="EI219" s="220"/>
      <c r="EJ219" s="220"/>
      <c r="EV219" s="191"/>
    </row>
    <row r="220" customFormat="false" ht="11.25" hidden="false" customHeight="true" outlineLevel="0" collapsed="false">
      <c r="C220" s="204"/>
      <c r="D220" s="205" t="n">
        <v>52</v>
      </c>
      <c r="E220" s="206" t="s">
        <v>259</v>
      </c>
      <c r="F220" s="206" t="s">
        <v>260</v>
      </c>
      <c r="G220" s="206" t="s">
        <v>261</v>
      </c>
      <c r="H220" s="206" t="s">
        <v>341</v>
      </c>
      <c r="I220" s="206" t="s">
        <v>263</v>
      </c>
      <c r="J220" s="206" t="s">
        <v>263</v>
      </c>
      <c r="K220" s="205" t="s">
        <v>264</v>
      </c>
      <c r="L220" s="206"/>
      <c r="M220" s="206"/>
      <c r="N220" s="205" t="n">
        <v>5</v>
      </c>
      <c r="O220" s="205" t="n">
        <v>2022</v>
      </c>
      <c r="P220" s="207" t="s">
        <v>178</v>
      </c>
      <c r="Q220" s="207" t="s">
        <v>292</v>
      </c>
      <c r="R220" s="208" t="n">
        <v>0</v>
      </c>
      <c r="S220" s="209" t="n">
        <v>100</v>
      </c>
      <c r="T220" s="229" t="s">
        <v>342</v>
      </c>
      <c r="U220" s="211"/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/>
      <c r="AF220" s="212"/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  <c r="BI220" s="212"/>
      <c r="BJ220" s="212"/>
      <c r="BK220" s="212"/>
      <c r="BL220" s="212"/>
      <c r="BM220" s="212"/>
      <c r="BN220" s="212"/>
      <c r="BO220" s="212"/>
      <c r="BP220" s="212"/>
      <c r="BQ220" s="212"/>
      <c r="BR220" s="212"/>
      <c r="BS220" s="212"/>
      <c r="BT220" s="212"/>
      <c r="BU220" s="212"/>
      <c r="BV220" s="212"/>
      <c r="BW220" s="212"/>
      <c r="BX220" s="212"/>
      <c r="BY220" s="212"/>
      <c r="BZ220" s="212"/>
      <c r="CA220" s="212"/>
      <c r="CB220" s="212"/>
      <c r="CC220" s="212"/>
      <c r="CD220" s="212"/>
      <c r="CE220" s="212"/>
      <c r="CF220" s="212"/>
      <c r="CG220" s="212"/>
      <c r="CH220" s="212"/>
      <c r="CI220" s="212"/>
      <c r="CJ220" s="212"/>
      <c r="CK220" s="212"/>
      <c r="CL220" s="212"/>
      <c r="CM220" s="212"/>
      <c r="CN220" s="212"/>
      <c r="CO220" s="212"/>
      <c r="CP220" s="212"/>
      <c r="CQ220" s="212"/>
      <c r="CR220" s="212"/>
      <c r="CS220" s="212"/>
      <c r="CT220" s="212"/>
      <c r="CU220" s="212"/>
      <c r="CV220" s="212"/>
      <c r="CW220" s="212"/>
      <c r="CX220" s="212"/>
      <c r="CY220" s="212"/>
      <c r="CZ220" s="212"/>
      <c r="DA220" s="212"/>
      <c r="DB220" s="212"/>
      <c r="DC220" s="212"/>
      <c r="DD220" s="212"/>
      <c r="DE220" s="212"/>
      <c r="DF220" s="212"/>
      <c r="DG220" s="212"/>
      <c r="DH220" s="212"/>
      <c r="DI220" s="212"/>
      <c r="DJ220" s="212"/>
      <c r="DK220" s="212"/>
      <c r="DL220" s="212"/>
      <c r="DM220" s="212"/>
      <c r="DN220" s="212"/>
      <c r="DO220" s="212"/>
      <c r="DP220" s="212"/>
      <c r="DQ220" s="212"/>
      <c r="DR220" s="212"/>
      <c r="DS220" s="212"/>
      <c r="DT220" s="212"/>
      <c r="DU220" s="212"/>
      <c r="DV220" s="212"/>
      <c r="DW220" s="212"/>
      <c r="DX220" s="212"/>
      <c r="DY220" s="212"/>
      <c r="DZ220" s="212"/>
      <c r="EA220" s="212"/>
      <c r="EB220" s="213"/>
      <c r="EC220" s="191"/>
      <c r="ED220" s="191"/>
      <c r="EE220" s="191"/>
      <c r="EF220" s="191"/>
      <c r="EG220" s="191"/>
      <c r="EH220" s="191"/>
      <c r="EI220" s="191"/>
    </row>
    <row r="221" customFormat="false" ht="11.25" hidden="false" customHeight="true" outlineLevel="0" collapsed="false">
      <c r="C221" s="204"/>
      <c r="D221" s="205"/>
      <c r="E221" s="206"/>
      <c r="F221" s="206"/>
      <c r="G221" s="206"/>
      <c r="H221" s="206"/>
      <c r="I221" s="206"/>
      <c r="J221" s="206"/>
      <c r="K221" s="205"/>
      <c r="L221" s="214"/>
      <c r="M221" s="214"/>
      <c r="N221" s="205"/>
      <c r="O221" s="205"/>
      <c r="P221" s="207"/>
      <c r="Q221" s="207"/>
      <c r="R221" s="208"/>
      <c r="S221" s="209"/>
      <c r="T221" s="229"/>
      <c r="U221" s="215"/>
      <c r="V221" s="216" t="n">
        <v>1</v>
      </c>
      <c r="W221" s="183" t="s">
        <v>266</v>
      </c>
      <c r="X221" s="183" t="s">
        <v>308</v>
      </c>
      <c r="Y221" s="183" t="s">
        <v>268</v>
      </c>
      <c r="Z221" s="183" t="s">
        <v>269</v>
      </c>
      <c r="AA221" s="183" t="s">
        <v>269</v>
      </c>
      <c r="AB221" s="183" t="s">
        <v>264</v>
      </c>
      <c r="AC221" s="183" t="s">
        <v>270</v>
      </c>
      <c r="AD221" s="183" t="s">
        <v>271</v>
      </c>
      <c r="AE221" s="183" t="s">
        <v>309</v>
      </c>
      <c r="AF221" s="183" t="s">
        <v>310</v>
      </c>
      <c r="AG221" s="183" t="s">
        <v>263</v>
      </c>
      <c r="AH221" s="183" t="s">
        <v>263</v>
      </c>
      <c r="AI221" s="183" t="s">
        <v>264</v>
      </c>
      <c r="AJ221" s="183" t="s">
        <v>270</v>
      </c>
      <c r="AK221" s="183" t="s">
        <v>271</v>
      </c>
      <c r="AL221" s="217"/>
      <c r="AM221" s="218"/>
      <c r="AN221" s="219"/>
      <c r="AO221" s="219"/>
      <c r="AP221" s="219"/>
      <c r="AQ221" s="219"/>
      <c r="AR221" s="219"/>
      <c r="AS221" s="219"/>
      <c r="AT221" s="219"/>
      <c r="AU221" s="219"/>
      <c r="AV221" s="219"/>
      <c r="AW221" s="143"/>
      <c r="AX221" s="143"/>
      <c r="AY221" s="143"/>
      <c r="AZ221" s="143"/>
      <c r="BA221" s="143"/>
      <c r="BB221" s="143"/>
      <c r="BC221" s="143"/>
      <c r="BD221" s="143"/>
      <c r="BE221" s="143"/>
      <c r="BF221" s="143"/>
      <c r="BG221" s="143"/>
      <c r="BH221" s="143"/>
      <c r="BI221" s="143"/>
      <c r="BJ221" s="143"/>
      <c r="BK221" s="143"/>
      <c r="BL221" s="143"/>
      <c r="BM221" s="143"/>
      <c r="BN221" s="143"/>
      <c r="BO221" s="143"/>
      <c r="BP221" s="143"/>
      <c r="BQ221" s="143"/>
      <c r="BR221" s="143"/>
      <c r="BS221" s="143"/>
      <c r="BT221" s="143"/>
      <c r="BU221" s="143"/>
      <c r="BV221" s="143"/>
      <c r="BW221" s="143"/>
      <c r="BX221" s="143"/>
      <c r="BY221" s="143"/>
      <c r="BZ221" s="143"/>
      <c r="CA221" s="143"/>
      <c r="CB221" s="143"/>
      <c r="CC221" s="143"/>
      <c r="CD221" s="143"/>
      <c r="CE221" s="143"/>
      <c r="CF221" s="143"/>
      <c r="CG221" s="143"/>
      <c r="CH221" s="143"/>
      <c r="CI221" s="143"/>
      <c r="CJ221" s="143"/>
      <c r="CK221" s="143"/>
      <c r="CL221" s="143"/>
      <c r="CM221" s="143"/>
      <c r="CN221" s="143"/>
      <c r="CO221" s="143"/>
      <c r="CP221" s="143"/>
      <c r="CQ221" s="143"/>
      <c r="CR221" s="143"/>
      <c r="CS221" s="143"/>
      <c r="CT221" s="143"/>
      <c r="CU221" s="143"/>
      <c r="CV221" s="143"/>
      <c r="CW221" s="143"/>
      <c r="CX221" s="143"/>
      <c r="CY221" s="143"/>
      <c r="CZ221" s="143"/>
      <c r="DA221" s="143"/>
      <c r="DB221" s="143"/>
      <c r="DC221" s="143"/>
      <c r="DD221" s="143"/>
      <c r="DE221" s="143"/>
      <c r="DF221" s="143"/>
      <c r="DG221" s="143"/>
      <c r="DH221" s="143"/>
      <c r="DI221" s="143"/>
      <c r="DJ221" s="143"/>
      <c r="DK221" s="143"/>
      <c r="DL221" s="143"/>
      <c r="DM221" s="143"/>
      <c r="DN221" s="143"/>
      <c r="DO221" s="143"/>
      <c r="DP221" s="143"/>
      <c r="DQ221" s="143"/>
      <c r="DR221" s="143"/>
      <c r="DS221" s="143"/>
      <c r="DT221" s="143"/>
      <c r="DU221" s="143"/>
      <c r="DV221" s="143"/>
      <c r="DW221" s="143"/>
      <c r="DX221" s="143"/>
      <c r="DY221" s="143"/>
      <c r="DZ221" s="143"/>
      <c r="EA221" s="143"/>
      <c r="EB221" s="213"/>
      <c r="EC221" s="220"/>
      <c r="ED221" s="220"/>
      <c r="EE221" s="220"/>
      <c r="EF221" s="191"/>
      <c r="EG221" s="220"/>
      <c r="EH221" s="220"/>
      <c r="EI221" s="220"/>
      <c r="EJ221" s="220"/>
      <c r="EK221" s="220"/>
    </row>
    <row r="222" customFormat="false" ht="15" hidden="false" customHeight="true" outlineLevel="0" collapsed="false">
      <c r="C222" s="204"/>
      <c r="D222" s="205"/>
      <c r="E222" s="206"/>
      <c r="F222" s="206"/>
      <c r="G222" s="206"/>
      <c r="H222" s="206"/>
      <c r="I222" s="206"/>
      <c r="J222" s="206"/>
      <c r="K222" s="205"/>
      <c r="L222" s="214"/>
      <c r="M222" s="214"/>
      <c r="N222" s="205"/>
      <c r="O222" s="205"/>
      <c r="P222" s="207"/>
      <c r="Q222" s="207"/>
      <c r="R222" s="208"/>
      <c r="S222" s="209"/>
      <c r="T222" s="229"/>
      <c r="U222" s="215"/>
      <c r="V222" s="216"/>
      <c r="W222" s="183"/>
      <c r="X222" s="183"/>
      <c r="Y222" s="183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183"/>
      <c r="AK222" s="183"/>
      <c r="AL222" s="221"/>
      <c r="AM222" s="183" t="s">
        <v>274</v>
      </c>
      <c r="AN222" s="222" t="s">
        <v>223</v>
      </c>
      <c r="AO222" s="223" t="s">
        <v>56</v>
      </c>
      <c r="AP222" s="223"/>
      <c r="AQ222" s="223"/>
      <c r="AR222" s="223"/>
      <c r="AS222" s="223"/>
      <c r="AT222" s="223"/>
      <c r="AU222" s="223"/>
      <c r="AV222" s="223"/>
      <c r="AW222" s="224" t="n">
        <v>3732.86155</v>
      </c>
      <c r="AX222" s="224" t="n">
        <v>0</v>
      </c>
      <c r="AY222" s="224" t="n">
        <v>3732.86155</v>
      </c>
      <c r="AZ222" s="224" t="n">
        <f aca="false">BE222</f>
        <v>0</v>
      </c>
      <c r="BA222" s="224" t="n">
        <f aca="false">BV222</f>
        <v>65.32035</v>
      </c>
      <c r="BB222" s="224" t="n">
        <f aca="false">CM222</f>
        <v>65.32035</v>
      </c>
      <c r="BC222" s="224" t="n">
        <f aca="false">DD222</f>
        <v>4666.34535</v>
      </c>
      <c r="BD222" s="224" t="n">
        <f aca="false">AW222-AX222-BC222</f>
        <v>-933.4838</v>
      </c>
      <c r="BE222" s="224" t="n">
        <f aca="false">BQ222</f>
        <v>0</v>
      </c>
      <c r="BF222" s="224" t="n">
        <f aca="false">BR222</f>
        <v>0</v>
      </c>
      <c r="BG222" s="224" t="n">
        <f aca="false">BS222</f>
        <v>0</v>
      </c>
      <c r="BH222" s="224" t="n">
        <f aca="false">BT222</f>
        <v>0</v>
      </c>
      <c r="BI222" s="224" t="n">
        <f aca="false">BJ222+BK222+BL222</f>
        <v>0</v>
      </c>
      <c r="BJ222" s="225" t="n">
        <v>0</v>
      </c>
      <c r="BK222" s="225" t="n">
        <v>0</v>
      </c>
      <c r="BL222" s="225" t="n">
        <v>0</v>
      </c>
      <c r="BM222" s="224" t="n">
        <f aca="false">BN222+BO222+BP222</f>
        <v>0</v>
      </c>
      <c r="BN222" s="225" t="n">
        <v>0</v>
      </c>
      <c r="BO222" s="225" t="n">
        <v>0</v>
      </c>
      <c r="BP222" s="225" t="n">
        <v>0</v>
      </c>
      <c r="BQ222" s="224" t="n">
        <f aca="false">BR222+BS222+BT222</f>
        <v>0</v>
      </c>
      <c r="BR222" s="225" t="n">
        <v>0</v>
      </c>
      <c r="BS222" s="225" t="n">
        <v>0</v>
      </c>
      <c r="BT222" s="225" t="n">
        <v>0</v>
      </c>
      <c r="BU222" s="224" t="n">
        <f aca="false">$AW222-$AX222-AZ222</f>
        <v>3732.86155</v>
      </c>
      <c r="BV222" s="224" t="n">
        <f aca="false">CH222</f>
        <v>65.32035</v>
      </c>
      <c r="BW222" s="224" t="n">
        <f aca="false">CI222</f>
        <v>65.32035</v>
      </c>
      <c r="BX222" s="224" t="n">
        <f aca="false">CJ222</f>
        <v>0</v>
      </c>
      <c r="BY222" s="224" t="n">
        <f aca="false">CK222</f>
        <v>0</v>
      </c>
      <c r="BZ222" s="224" t="n">
        <f aca="false">CA222+CB222+CC222</f>
        <v>65.32035</v>
      </c>
      <c r="CA222" s="225" t="n">
        <v>65.32035</v>
      </c>
      <c r="CB222" s="225" t="n">
        <v>0</v>
      </c>
      <c r="CC222" s="225" t="n">
        <v>0</v>
      </c>
      <c r="CD222" s="224" t="n">
        <f aca="false">CE222+CF222+CG222</f>
        <v>65.32035</v>
      </c>
      <c r="CE222" s="225" t="n">
        <v>65.32035</v>
      </c>
      <c r="CF222" s="225" t="n">
        <v>0</v>
      </c>
      <c r="CG222" s="225" t="n">
        <v>0</v>
      </c>
      <c r="CH222" s="224" t="n">
        <f aca="false">CI222+CJ222+CK222</f>
        <v>65.32035</v>
      </c>
      <c r="CI222" s="225" t="n">
        <f aca="false">CE222</f>
        <v>65.32035</v>
      </c>
      <c r="CJ222" s="225" t="n">
        <v>0</v>
      </c>
      <c r="CK222" s="225" t="n">
        <v>0</v>
      </c>
      <c r="CL222" s="224" t="n">
        <f aca="false">$AW222-$AX222-BA222</f>
        <v>3667.5412</v>
      </c>
      <c r="CM222" s="224" t="n">
        <f aca="false">CY222</f>
        <v>65.32035</v>
      </c>
      <c r="CN222" s="224" t="n">
        <f aca="false">CZ222</f>
        <v>65.32035</v>
      </c>
      <c r="CO222" s="224" t="n">
        <f aca="false">DA222</f>
        <v>0</v>
      </c>
      <c r="CP222" s="224" t="n">
        <f aca="false">DB222</f>
        <v>0</v>
      </c>
      <c r="CQ222" s="224" t="n">
        <f aca="false">CR222+CS222+CT222</f>
        <v>65.32035</v>
      </c>
      <c r="CR222" s="225" t="n">
        <f aca="false">CI222</f>
        <v>65.32035</v>
      </c>
      <c r="CS222" s="225" t="n">
        <v>0</v>
      </c>
      <c r="CT222" s="225" t="n">
        <v>0</v>
      </c>
      <c r="CU222" s="224" t="n">
        <f aca="false">CV222+CW222+CX222</f>
        <v>65.32035</v>
      </c>
      <c r="CV222" s="225" t="n">
        <f aca="false">CR222</f>
        <v>65.32035</v>
      </c>
      <c r="CW222" s="225" t="n">
        <v>0</v>
      </c>
      <c r="CX222" s="225" t="n">
        <v>0</v>
      </c>
      <c r="CY222" s="224" t="n">
        <f aca="false">CZ222+DA222+DB222</f>
        <v>65.32035</v>
      </c>
      <c r="CZ222" s="225" t="n">
        <v>65.32035</v>
      </c>
      <c r="DA222" s="225" t="n">
        <v>0</v>
      </c>
      <c r="DB222" s="225" t="n">
        <v>0</v>
      </c>
      <c r="DC222" s="224" t="n">
        <f aca="false">$AW222-$AX222-BB222</f>
        <v>3667.5412</v>
      </c>
      <c r="DD222" s="224" t="n">
        <f aca="false">DP222</f>
        <v>4666.34535</v>
      </c>
      <c r="DE222" s="224" t="n">
        <f aca="false">DQ222</f>
        <v>4666.34535</v>
      </c>
      <c r="DF222" s="224" t="n">
        <f aca="false">DR222</f>
        <v>0</v>
      </c>
      <c r="DG222" s="224" t="n">
        <f aca="false">DS222</f>
        <v>0</v>
      </c>
      <c r="DH222" s="224" t="n">
        <f aca="false">DI222+DJ222+DK222</f>
        <v>65.32035</v>
      </c>
      <c r="DI222" s="225" t="n">
        <v>65.32035</v>
      </c>
      <c r="DJ222" s="225" t="n">
        <v>0</v>
      </c>
      <c r="DK222" s="225" t="n">
        <v>0</v>
      </c>
      <c r="DL222" s="224" t="n">
        <f aca="false">DM222+DN222+DO222</f>
        <v>65.32035</v>
      </c>
      <c r="DM222" s="225" t="n">
        <v>65.32035</v>
      </c>
      <c r="DN222" s="225" t="n">
        <v>0</v>
      </c>
      <c r="DO222" s="225" t="n">
        <v>0</v>
      </c>
      <c r="DP222" s="224" t="n">
        <f aca="false">DQ222+DR222+DS222</f>
        <v>4666.34535</v>
      </c>
      <c r="DQ222" s="225" t="n">
        <f aca="false">65.32035+4601.025</f>
        <v>4666.34535</v>
      </c>
      <c r="DR222" s="225" t="n">
        <v>0</v>
      </c>
      <c r="DS222" s="225" t="n">
        <v>0</v>
      </c>
      <c r="DT222" s="224" t="n">
        <f aca="false">$AW222-$AX222-BC222</f>
        <v>-933.4838</v>
      </c>
      <c r="DU222" s="224" t="n">
        <f aca="false">BC222-AY222</f>
        <v>933.4838</v>
      </c>
      <c r="DV222" s="225"/>
      <c r="DW222" s="225"/>
      <c r="DX222" s="226" t="s">
        <v>343</v>
      </c>
      <c r="DY222" s="225" t="n">
        <f aca="false">DU222</f>
        <v>933.4838</v>
      </c>
      <c r="DZ222" s="226" t="s">
        <v>343</v>
      </c>
      <c r="EA222" s="228" t="s">
        <v>279</v>
      </c>
      <c r="EB222" s="213" t="n">
        <v>0</v>
      </c>
      <c r="EC222" s="190" t="str">
        <f aca="false">AN222 &amp; EB222</f>
        <v>Амортизационные отчисления0</v>
      </c>
      <c r="ED222" s="190" t="str">
        <f aca="false">AN222&amp;AO222</f>
        <v>Амортизационные отчислениянет</v>
      </c>
      <c r="EE222" s="191"/>
      <c r="EF222" s="191"/>
      <c r="EG222" s="220"/>
      <c r="EH222" s="220"/>
      <c r="EI222" s="220"/>
      <c r="EJ222" s="220"/>
      <c r="EV222" s="191"/>
    </row>
    <row r="223" customFormat="false" ht="11.25" hidden="false" customHeight="true" outlineLevel="0" collapsed="false">
      <c r="C223" s="204"/>
      <c r="D223" s="205" t="n">
        <v>53</v>
      </c>
      <c r="E223" s="206" t="s">
        <v>259</v>
      </c>
      <c r="F223" s="206" t="s">
        <v>260</v>
      </c>
      <c r="G223" s="206" t="s">
        <v>261</v>
      </c>
      <c r="H223" s="206" t="s">
        <v>344</v>
      </c>
      <c r="I223" s="206" t="s">
        <v>345</v>
      </c>
      <c r="J223" s="206" t="s">
        <v>346</v>
      </c>
      <c r="K223" s="205" t="s">
        <v>347</v>
      </c>
      <c r="L223" s="206"/>
      <c r="M223" s="206"/>
      <c r="N223" s="205" t="n">
        <v>5</v>
      </c>
      <c r="O223" s="205" t="n">
        <v>2023</v>
      </c>
      <c r="P223" s="207" t="s">
        <v>178</v>
      </c>
      <c r="Q223" s="207" t="s">
        <v>276</v>
      </c>
      <c r="R223" s="208" t="n">
        <v>16.73</v>
      </c>
      <c r="S223" s="209" t="n">
        <v>100</v>
      </c>
      <c r="T223" s="229" t="s">
        <v>348</v>
      </c>
      <c r="U223" s="211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/>
      <c r="AF223" s="212"/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  <c r="BI223" s="212"/>
      <c r="BJ223" s="212"/>
      <c r="BK223" s="212"/>
      <c r="BL223" s="212"/>
      <c r="BM223" s="212"/>
      <c r="BN223" s="212"/>
      <c r="BO223" s="212"/>
      <c r="BP223" s="212"/>
      <c r="BQ223" s="212"/>
      <c r="BR223" s="212"/>
      <c r="BS223" s="212"/>
      <c r="BT223" s="212"/>
      <c r="BU223" s="212"/>
      <c r="BV223" s="212"/>
      <c r="BW223" s="212"/>
      <c r="BX223" s="212"/>
      <c r="BY223" s="212"/>
      <c r="BZ223" s="212"/>
      <c r="CA223" s="212"/>
      <c r="CB223" s="212"/>
      <c r="CC223" s="212"/>
      <c r="CD223" s="212"/>
      <c r="CE223" s="212"/>
      <c r="CF223" s="212"/>
      <c r="CG223" s="212"/>
      <c r="CH223" s="212"/>
      <c r="CI223" s="212"/>
      <c r="CJ223" s="212"/>
      <c r="CK223" s="212"/>
      <c r="CL223" s="212"/>
      <c r="CM223" s="212"/>
      <c r="CN223" s="212"/>
      <c r="CO223" s="212"/>
      <c r="CP223" s="212"/>
      <c r="CQ223" s="212"/>
      <c r="CR223" s="212"/>
      <c r="CS223" s="212"/>
      <c r="CT223" s="212"/>
      <c r="CU223" s="212"/>
      <c r="CV223" s="212"/>
      <c r="CW223" s="212"/>
      <c r="CX223" s="212"/>
      <c r="CY223" s="212"/>
      <c r="CZ223" s="212"/>
      <c r="DA223" s="212"/>
      <c r="DB223" s="212"/>
      <c r="DC223" s="212"/>
      <c r="DD223" s="212"/>
      <c r="DE223" s="212"/>
      <c r="DF223" s="212"/>
      <c r="DG223" s="212"/>
      <c r="DH223" s="212"/>
      <c r="DI223" s="212"/>
      <c r="DJ223" s="212"/>
      <c r="DK223" s="212"/>
      <c r="DL223" s="212"/>
      <c r="DM223" s="212"/>
      <c r="DN223" s="212"/>
      <c r="DO223" s="212"/>
      <c r="DP223" s="212"/>
      <c r="DQ223" s="212"/>
      <c r="DR223" s="212"/>
      <c r="DS223" s="212"/>
      <c r="DT223" s="212"/>
      <c r="DU223" s="212"/>
      <c r="DV223" s="212"/>
      <c r="DW223" s="212"/>
      <c r="DX223" s="212"/>
      <c r="DY223" s="212"/>
      <c r="DZ223" s="212"/>
      <c r="EA223" s="212"/>
      <c r="EB223" s="213"/>
      <c r="EC223" s="191"/>
      <c r="ED223" s="191"/>
      <c r="EE223" s="191"/>
      <c r="EF223" s="191"/>
      <c r="EG223" s="191"/>
      <c r="EH223" s="191"/>
      <c r="EI223" s="191"/>
    </row>
    <row r="224" customFormat="false" ht="11.25" hidden="false" customHeight="true" outlineLevel="0" collapsed="false">
      <c r="C224" s="204"/>
      <c r="D224" s="205"/>
      <c r="E224" s="206"/>
      <c r="F224" s="206"/>
      <c r="G224" s="206"/>
      <c r="H224" s="206"/>
      <c r="I224" s="206"/>
      <c r="J224" s="206"/>
      <c r="K224" s="205"/>
      <c r="L224" s="214"/>
      <c r="M224" s="214"/>
      <c r="N224" s="205"/>
      <c r="O224" s="205"/>
      <c r="P224" s="207"/>
      <c r="Q224" s="207"/>
      <c r="R224" s="208"/>
      <c r="S224" s="209"/>
      <c r="T224" s="229"/>
      <c r="U224" s="215"/>
      <c r="V224" s="216" t="n">
        <v>1</v>
      </c>
      <c r="W224" s="183" t="s">
        <v>266</v>
      </c>
      <c r="X224" s="183" t="s">
        <v>349</v>
      </c>
      <c r="Y224" s="183" t="s">
        <v>268</v>
      </c>
      <c r="Z224" s="183" t="s">
        <v>345</v>
      </c>
      <c r="AA224" s="183" t="s">
        <v>346</v>
      </c>
      <c r="AB224" s="183" t="s">
        <v>347</v>
      </c>
      <c r="AC224" s="183" t="s">
        <v>350</v>
      </c>
      <c r="AD224" s="183" t="s">
        <v>351</v>
      </c>
      <c r="AE224" s="183" t="s">
        <v>352</v>
      </c>
      <c r="AF224" s="183" t="s">
        <v>353</v>
      </c>
      <c r="AG224" s="183" t="s">
        <v>345</v>
      </c>
      <c r="AH224" s="183" t="s">
        <v>346</v>
      </c>
      <c r="AI224" s="183" t="s">
        <v>347</v>
      </c>
      <c r="AJ224" s="183" t="s">
        <v>350</v>
      </c>
      <c r="AK224" s="183" t="s">
        <v>351</v>
      </c>
      <c r="AL224" s="217"/>
      <c r="AM224" s="218"/>
      <c r="AN224" s="219"/>
      <c r="AO224" s="219"/>
      <c r="AP224" s="219"/>
      <c r="AQ224" s="219"/>
      <c r="AR224" s="219"/>
      <c r="AS224" s="219"/>
      <c r="AT224" s="219"/>
      <c r="AU224" s="219"/>
      <c r="AV224" s="219"/>
      <c r="AW224" s="143"/>
      <c r="AX224" s="143"/>
      <c r="AY224" s="143"/>
      <c r="AZ224" s="143"/>
      <c r="BA224" s="143"/>
      <c r="BB224" s="143"/>
      <c r="BC224" s="143"/>
      <c r="BD224" s="143"/>
      <c r="BE224" s="143"/>
      <c r="BF224" s="143"/>
      <c r="BG224" s="143"/>
      <c r="BH224" s="143"/>
      <c r="BI224" s="143"/>
      <c r="BJ224" s="143"/>
      <c r="BK224" s="143"/>
      <c r="BL224" s="143"/>
      <c r="BM224" s="143"/>
      <c r="BN224" s="143"/>
      <c r="BO224" s="143"/>
      <c r="BP224" s="143"/>
      <c r="BQ224" s="143"/>
      <c r="BR224" s="143"/>
      <c r="BS224" s="143"/>
      <c r="BT224" s="143"/>
      <c r="BU224" s="143"/>
      <c r="BV224" s="143"/>
      <c r="BW224" s="143"/>
      <c r="BX224" s="143"/>
      <c r="BY224" s="143"/>
      <c r="BZ224" s="143"/>
      <c r="CA224" s="143"/>
      <c r="CB224" s="143"/>
      <c r="CC224" s="143"/>
      <c r="CD224" s="143"/>
      <c r="CE224" s="143"/>
      <c r="CF224" s="143"/>
      <c r="CG224" s="143"/>
      <c r="CH224" s="143"/>
      <c r="CI224" s="143"/>
      <c r="CJ224" s="143"/>
      <c r="CK224" s="143"/>
      <c r="CL224" s="143"/>
      <c r="CM224" s="143"/>
      <c r="CN224" s="143"/>
      <c r="CO224" s="143"/>
      <c r="CP224" s="143"/>
      <c r="CQ224" s="143"/>
      <c r="CR224" s="143"/>
      <c r="CS224" s="143"/>
      <c r="CT224" s="143"/>
      <c r="CU224" s="143"/>
      <c r="CV224" s="143"/>
      <c r="CW224" s="143"/>
      <c r="CX224" s="143"/>
      <c r="CY224" s="143"/>
      <c r="CZ224" s="143"/>
      <c r="DA224" s="143"/>
      <c r="DB224" s="143"/>
      <c r="DC224" s="143"/>
      <c r="DD224" s="143"/>
      <c r="DE224" s="143"/>
      <c r="DF224" s="143"/>
      <c r="DG224" s="143"/>
      <c r="DH224" s="143"/>
      <c r="DI224" s="143"/>
      <c r="DJ224" s="143"/>
      <c r="DK224" s="143"/>
      <c r="DL224" s="143"/>
      <c r="DM224" s="143"/>
      <c r="DN224" s="143"/>
      <c r="DO224" s="143"/>
      <c r="DP224" s="143"/>
      <c r="DQ224" s="143"/>
      <c r="DR224" s="143"/>
      <c r="DS224" s="143"/>
      <c r="DT224" s="143"/>
      <c r="DU224" s="143"/>
      <c r="DV224" s="143"/>
      <c r="DW224" s="143"/>
      <c r="DX224" s="143"/>
      <c r="DY224" s="143"/>
      <c r="DZ224" s="143"/>
      <c r="EA224" s="143"/>
      <c r="EB224" s="213"/>
      <c r="EC224" s="220"/>
      <c r="ED224" s="220"/>
      <c r="EE224" s="220"/>
      <c r="EF224" s="191"/>
      <c r="EG224" s="220"/>
      <c r="EH224" s="220"/>
      <c r="EI224" s="220"/>
      <c r="EJ224" s="220"/>
      <c r="EK224" s="220"/>
    </row>
    <row r="225" customFormat="false" ht="15" hidden="false" customHeight="true" outlineLevel="0" collapsed="false">
      <c r="C225" s="204"/>
      <c r="D225" s="205"/>
      <c r="E225" s="206"/>
      <c r="F225" s="206"/>
      <c r="G225" s="206"/>
      <c r="H225" s="206"/>
      <c r="I225" s="206"/>
      <c r="J225" s="206"/>
      <c r="K225" s="205"/>
      <c r="L225" s="214"/>
      <c r="M225" s="214"/>
      <c r="N225" s="205"/>
      <c r="O225" s="205"/>
      <c r="P225" s="207"/>
      <c r="Q225" s="207"/>
      <c r="R225" s="208"/>
      <c r="S225" s="209"/>
      <c r="T225" s="229"/>
      <c r="U225" s="215"/>
      <c r="V225" s="216"/>
      <c r="W225" s="183"/>
      <c r="X225" s="183"/>
      <c r="Y225" s="183"/>
      <c r="Z225" s="183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183"/>
      <c r="AK225" s="183"/>
      <c r="AL225" s="221"/>
      <c r="AM225" s="183" t="s">
        <v>274</v>
      </c>
      <c r="AN225" s="222" t="s">
        <v>223</v>
      </c>
      <c r="AO225" s="223" t="s">
        <v>56</v>
      </c>
      <c r="AP225" s="223"/>
      <c r="AQ225" s="223"/>
      <c r="AR225" s="223"/>
      <c r="AS225" s="223"/>
      <c r="AT225" s="223"/>
      <c r="AU225" s="223"/>
      <c r="AV225" s="223"/>
      <c r="AW225" s="224" t="n">
        <v>5364.62987</v>
      </c>
      <c r="AX225" s="224" t="n">
        <v>70</v>
      </c>
      <c r="AY225" s="224" t="n">
        <v>1971.35</v>
      </c>
      <c r="AZ225" s="224" t="n">
        <f aca="false">BE225</f>
        <v>0</v>
      </c>
      <c r="BA225" s="224" t="n">
        <f aca="false">BV225</f>
        <v>4440.44758</v>
      </c>
      <c r="BB225" s="224" t="n">
        <f aca="false">CM225</f>
        <v>4440.44758</v>
      </c>
      <c r="BC225" s="224" t="n">
        <f aca="false">DD225</f>
        <v>4440.44758</v>
      </c>
      <c r="BD225" s="224" t="n">
        <f aca="false">AW225-AX225-BC225</f>
        <v>854.18229</v>
      </c>
      <c r="BE225" s="224" t="n">
        <f aca="false">BQ225</f>
        <v>0</v>
      </c>
      <c r="BF225" s="224" t="n">
        <f aca="false">BR225</f>
        <v>0</v>
      </c>
      <c r="BG225" s="224" t="n">
        <f aca="false">BS225</f>
        <v>0</v>
      </c>
      <c r="BH225" s="224" t="n">
        <f aca="false">BT225</f>
        <v>0</v>
      </c>
      <c r="BI225" s="224" t="n">
        <f aca="false">BJ225+BK225+BL225</f>
        <v>0</v>
      </c>
      <c r="BJ225" s="225" t="n">
        <v>0</v>
      </c>
      <c r="BK225" s="225" t="n">
        <v>0</v>
      </c>
      <c r="BL225" s="225" t="n">
        <v>0</v>
      </c>
      <c r="BM225" s="224" t="n">
        <f aca="false">BN225+BO225+BP225</f>
        <v>0</v>
      </c>
      <c r="BN225" s="225" t="n">
        <v>0</v>
      </c>
      <c r="BO225" s="225" t="n">
        <v>0</v>
      </c>
      <c r="BP225" s="225" t="n">
        <v>0</v>
      </c>
      <c r="BQ225" s="224" t="n">
        <f aca="false">BR225+BS225+BT225</f>
        <v>0</v>
      </c>
      <c r="BR225" s="225" t="n">
        <v>0</v>
      </c>
      <c r="BS225" s="225" t="n">
        <v>0</v>
      </c>
      <c r="BT225" s="225" t="n">
        <v>0</v>
      </c>
      <c r="BU225" s="224" t="n">
        <f aca="false">$AW225-$AX225-AZ225</f>
        <v>5294.62987</v>
      </c>
      <c r="BV225" s="224" t="n">
        <f aca="false">CH225</f>
        <v>4440.44758</v>
      </c>
      <c r="BW225" s="224" t="n">
        <f aca="false">CI225</f>
        <v>1971.349</v>
      </c>
      <c r="BX225" s="224" t="n">
        <f aca="false">CJ225</f>
        <v>2469.09858</v>
      </c>
      <c r="BY225" s="224" t="n">
        <f aca="false">CK225</f>
        <v>0</v>
      </c>
      <c r="BZ225" s="224" t="n">
        <f aca="false">CA225+CB225+CC225</f>
        <v>0</v>
      </c>
      <c r="CA225" s="225" t="n">
        <v>0</v>
      </c>
      <c r="CB225" s="225" t="n">
        <v>0</v>
      </c>
      <c r="CC225" s="225" t="n">
        <v>0</v>
      </c>
      <c r="CD225" s="224" t="n">
        <f aca="false">CE225+CF225+CG225</f>
        <v>0</v>
      </c>
      <c r="CE225" s="225" t="n">
        <v>0</v>
      </c>
      <c r="CF225" s="225" t="n">
        <v>0</v>
      </c>
      <c r="CG225" s="225" t="n">
        <v>0</v>
      </c>
      <c r="CH225" s="224" t="n">
        <f aca="false">CI225+CJ225+CK225</f>
        <v>4440.44758</v>
      </c>
      <c r="CI225" s="225" t="n">
        <v>1971.349</v>
      </c>
      <c r="CJ225" s="225" t="n">
        <v>2469.09858</v>
      </c>
      <c r="CK225" s="225" t="n">
        <v>0</v>
      </c>
      <c r="CL225" s="224" t="n">
        <f aca="false">$AW225-$AX225-BA225</f>
        <v>854.18229</v>
      </c>
      <c r="CM225" s="224" t="n">
        <f aca="false">CY225</f>
        <v>4440.44758</v>
      </c>
      <c r="CN225" s="224" t="n">
        <f aca="false">CZ225</f>
        <v>1971.349</v>
      </c>
      <c r="CO225" s="224" t="n">
        <f aca="false">DA225</f>
        <v>2469.09858</v>
      </c>
      <c r="CP225" s="224" t="n">
        <f aca="false">DB225</f>
        <v>0</v>
      </c>
      <c r="CQ225" s="224" t="n">
        <f aca="false">CR225+CS225+CT225</f>
        <v>4440.44758</v>
      </c>
      <c r="CR225" s="225" t="n">
        <f aca="false">CI225</f>
        <v>1971.349</v>
      </c>
      <c r="CS225" s="225" t="n">
        <f aca="false">CJ225</f>
        <v>2469.09858</v>
      </c>
      <c r="CT225" s="225" t="n">
        <v>0</v>
      </c>
      <c r="CU225" s="224" t="n">
        <f aca="false">CV225+CW225+CX225</f>
        <v>4440.44758</v>
      </c>
      <c r="CV225" s="225" t="n">
        <f aca="false">CR225</f>
        <v>1971.349</v>
      </c>
      <c r="CW225" s="225" t="n">
        <f aca="false">CS225</f>
        <v>2469.09858</v>
      </c>
      <c r="CX225" s="225" t="n">
        <v>0</v>
      </c>
      <c r="CY225" s="224" t="n">
        <f aca="false">CZ225+DA225+DB225</f>
        <v>4440.44758</v>
      </c>
      <c r="CZ225" s="225" t="n">
        <v>1971.349</v>
      </c>
      <c r="DA225" s="225" t="n">
        <v>2469.09858</v>
      </c>
      <c r="DB225" s="225" t="n">
        <v>0</v>
      </c>
      <c r="DC225" s="224" t="n">
        <f aca="false">$AW225-$AX225-BB225</f>
        <v>854.18229</v>
      </c>
      <c r="DD225" s="224" t="n">
        <f aca="false">DP225</f>
        <v>4440.44758</v>
      </c>
      <c r="DE225" s="224" t="n">
        <f aca="false">DQ225</f>
        <v>1971.349</v>
      </c>
      <c r="DF225" s="224" t="n">
        <f aca="false">DR225</f>
        <v>2469.09858</v>
      </c>
      <c r="DG225" s="224" t="n">
        <f aca="false">DS225</f>
        <v>0</v>
      </c>
      <c r="DH225" s="224" t="n">
        <f aca="false">DI225+DJ225+DK225</f>
        <v>4440.44758</v>
      </c>
      <c r="DI225" s="225" t="n">
        <v>1971.349</v>
      </c>
      <c r="DJ225" s="225" t="n">
        <v>2469.09858</v>
      </c>
      <c r="DK225" s="225" t="n">
        <v>0</v>
      </c>
      <c r="DL225" s="224" t="n">
        <f aca="false">DM225+DN225+DO225</f>
        <v>4440.44758</v>
      </c>
      <c r="DM225" s="225" t="n">
        <v>1971.349</v>
      </c>
      <c r="DN225" s="225" t="n">
        <v>2469.09858</v>
      </c>
      <c r="DO225" s="225" t="n">
        <v>0</v>
      </c>
      <c r="DP225" s="224" t="n">
        <f aca="false">DQ225+DR225+DS225</f>
        <v>4440.44758</v>
      </c>
      <c r="DQ225" s="225" t="n">
        <v>1971.349</v>
      </c>
      <c r="DR225" s="225" t="n">
        <v>2469.09858</v>
      </c>
      <c r="DS225" s="225" t="n">
        <v>0</v>
      </c>
      <c r="DT225" s="224" t="n">
        <f aca="false">$AW225-$AX225-BC225</f>
        <v>854.18229</v>
      </c>
      <c r="DU225" s="224" t="n">
        <f aca="false">BC225-AY225</f>
        <v>2469.09758</v>
      </c>
      <c r="DV225" s="225"/>
      <c r="DW225" s="225"/>
      <c r="DX225" s="226" t="s">
        <v>354</v>
      </c>
      <c r="DY225" s="225" t="n">
        <f aca="false">DU225</f>
        <v>2469.09758</v>
      </c>
      <c r="DZ225" s="226" t="s">
        <v>354</v>
      </c>
      <c r="EA225" s="228" t="s">
        <v>355</v>
      </c>
      <c r="EB225" s="213" t="n">
        <v>0</v>
      </c>
      <c r="EC225" s="190" t="str">
        <f aca="false">AN225 &amp; EB225</f>
        <v>Амортизационные отчисления0</v>
      </c>
      <c r="ED225" s="190" t="str">
        <f aca="false">AN225&amp;AO225</f>
        <v>Амортизационные отчислениянет</v>
      </c>
      <c r="EE225" s="191"/>
      <c r="EF225" s="191"/>
      <c r="EG225" s="220"/>
      <c r="EH225" s="220"/>
      <c r="EI225" s="220"/>
      <c r="EJ225" s="220"/>
      <c r="EV225" s="191"/>
    </row>
    <row r="226" customFormat="false" ht="15" hidden="false" customHeight="true" outlineLevel="0" collapsed="false">
      <c r="C226" s="204"/>
      <c r="D226" s="205"/>
      <c r="E226" s="206"/>
      <c r="F226" s="206"/>
      <c r="G226" s="206"/>
      <c r="H226" s="206"/>
      <c r="I226" s="206"/>
      <c r="J226" s="206"/>
      <c r="K226" s="205"/>
      <c r="L226" s="214"/>
      <c r="M226" s="214"/>
      <c r="N226" s="205"/>
      <c r="O226" s="205"/>
      <c r="P226" s="207"/>
      <c r="Q226" s="207"/>
      <c r="R226" s="208"/>
      <c r="S226" s="209"/>
      <c r="T226" s="229"/>
      <c r="U226" s="215"/>
      <c r="V226" s="216"/>
      <c r="W226" s="183"/>
      <c r="X226" s="183"/>
      <c r="Y226" s="183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183"/>
      <c r="AK226" s="183"/>
      <c r="AL226" s="221"/>
      <c r="AM226" s="183" t="s">
        <v>228</v>
      </c>
      <c r="AN226" s="222" t="s">
        <v>221</v>
      </c>
      <c r="AO226" s="223" t="s">
        <v>56</v>
      </c>
      <c r="AP226" s="223"/>
      <c r="AQ226" s="223"/>
      <c r="AR226" s="223"/>
      <c r="AS226" s="223"/>
      <c r="AT226" s="223"/>
      <c r="AU226" s="223"/>
      <c r="AV226" s="223"/>
      <c r="AW226" s="224" t="n">
        <v>167.32</v>
      </c>
      <c r="AX226" s="224" t="n">
        <v>855.67</v>
      </c>
      <c r="AY226" s="224" t="n">
        <v>167.32</v>
      </c>
      <c r="AZ226" s="224" t="n">
        <f aca="false">BE226</f>
        <v>0</v>
      </c>
      <c r="BA226" s="224" t="n">
        <f aca="false">BV226</f>
        <v>165.83621</v>
      </c>
      <c r="BB226" s="224" t="n">
        <f aca="false">CM226</f>
        <v>165.83621</v>
      </c>
      <c r="BC226" s="224" t="n">
        <f aca="false">DD226</f>
        <v>165.83621</v>
      </c>
      <c r="BD226" s="224" t="n">
        <f aca="false">AW226-AX226-BC226</f>
        <v>-854.18621</v>
      </c>
      <c r="BE226" s="224" t="n">
        <f aca="false">BQ226</f>
        <v>0</v>
      </c>
      <c r="BF226" s="224" t="n">
        <f aca="false">BR226</f>
        <v>0</v>
      </c>
      <c r="BG226" s="224" t="n">
        <f aca="false">BS226</f>
        <v>0</v>
      </c>
      <c r="BH226" s="224" t="n">
        <f aca="false">BT226</f>
        <v>0</v>
      </c>
      <c r="BI226" s="224" t="n">
        <f aca="false">BJ226+BK226+BL226</f>
        <v>0</v>
      </c>
      <c r="BJ226" s="225" t="n">
        <v>0</v>
      </c>
      <c r="BK226" s="225" t="n">
        <v>0</v>
      </c>
      <c r="BL226" s="225" t="n">
        <v>0</v>
      </c>
      <c r="BM226" s="224" t="n">
        <f aca="false">BN226+BO226+BP226</f>
        <v>0</v>
      </c>
      <c r="BN226" s="225" t="n">
        <v>0</v>
      </c>
      <c r="BO226" s="225" t="n">
        <v>0</v>
      </c>
      <c r="BP226" s="225" t="n">
        <v>0</v>
      </c>
      <c r="BQ226" s="224" t="n">
        <f aca="false">BR226+BS226+BT226</f>
        <v>0</v>
      </c>
      <c r="BR226" s="225" t="n">
        <v>0</v>
      </c>
      <c r="BS226" s="225" t="n">
        <v>0</v>
      </c>
      <c r="BT226" s="225" t="n">
        <v>0</v>
      </c>
      <c r="BU226" s="224" t="n">
        <f aca="false">$AW226-$AX226-AZ226</f>
        <v>-688.35</v>
      </c>
      <c r="BV226" s="224" t="n">
        <f aca="false">CH226</f>
        <v>165.83621</v>
      </c>
      <c r="BW226" s="224" t="n">
        <f aca="false">CI226</f>
        <v>165.83621</v>
      </c>
      <c r="BX226" s="224" t="n">
        <f aca="false">CJ226</f>
        <v>0</v>
      </c>
      <c r="BY226" s="224" t="n">
        <f aca="false">CK226</f>
        <v>0</v>
      </c>
      <c r="BZ226" s="224" t="n">
        <f aca="false">CA226+CB226+CC226</f>
        <v>0</v>
      </c>
      <c r="CA226" s="225" t="n">
        <v>0</v>
      </c>
      <c r="CB226" s="225" t="n">
        <v>0</v>
      </c>
      <c r="CC226" s="225" t="n">
        <v>0</v>
      </c>
      <c r="CD226" s="224" t="n">
        <f aca="false">CE226+CF226+CG226</f>
        <v>0</v>
      </c>
      <c r="CE226" s="225" t="n">
        <v>0</v>
      </c>
      <c r="CF226" s="225" t="n">
        <v>0</v>
      </c>
      <c r="CG226" s="225" t="n">
        <v>0</v>
      </c>
      <c r="CH226" s="224" t="n">
        <f aca="false">CI226+CJ226+CK226</f>
        <v>165.83621</v>
      </c>
      <c r="CI226" s="225" t="n">
        <v>165.83621</v>
      </c>
      <c r="CJ226" s="225" t="n">
        <v>0</v>
      </c>
      <c r="CK226" s="225" t="n">
        <v>0</v>
      </c>
      <c r="CL226" s="224" t="n">
        <f aca="false">$AW226-$AX226-BA226</f>
        <v>-854.18621</v>
      </c>
      <c r="CM226" s="224" t="n">
        <f aca="false">CY226</f>
        <v>165.83621</v>
      </c>
      <c r="CN226" s="224" t="n">
        <f aca="false">CZ226</f>
        <v>165.83621</v>
      </c>
      <c r="CO226" s="224" t="n">
        <f aca="false">DA226</f>
        <v>0</v>
      </c>
      <c r="CP226" s="224" t="n">
        <f aca="false">DB226</f>
        <v>0</v>
      </c>
      <c r="CQ226" s="224" t="n">
        <f aca="false">CR226+CS226+CT226</f>
        <v>165.83621</v>
      </c>
      <c r="CR226" s="225" t="n">
        <f aca="false">CI226</f>
        <v>165.83621</v>
      </c>
      <c r="CS226" s="225" t="n">
        <v>0</v>
      </c>
      <c r="CT226" s="225" t="n">
        <v>0</v>
      </c>
      <c r="CU226" s="224" t="n">
        <f aca="false">CV226+CW226+CX226</f>
        <v>165.83621</v>
      </c>
      <c r="CV226" s="225" t="n">
        <f aca="false">CR226</f>
        <v>165.83621</v>
      </c>
      <c r="CW226" s="225" t="n">
        <v>0</v>
      </c>
      <c r="CX226" s="225" t="n">
        <v>0</v>
      </c>
      <c r="CY226" s="224" t="n">
        <f aca="false">CZ226+DA226+DB226</f>
        <v>165.83621</v>
      </c>
      <c r="CZ226" s="225" t="n">
        <v>165.83621</v>
      </c>
      <c r="DA226" s="225" t="n">
        <v>0</v>
      </c>
      <c r="DB226" s="225" t="n">
        <v>0</v>
      </c>
      <c r="DC226" s="224" t="n">
        <f aca="false">$AW226-$AX226-BB226</f>
        <v>-854.18621</v>
      </c>
      <c r="DD226" s="224" t="n">
        <f aca="false">DP226</f>
        <v>165.83621</v>
      </c>
      <c r="DE226" s="224" t="n">
        <f aca="false">DQ226</f>
        <v>165.83621</v>
      </c>
      <c r="DF226" s="224" t="n">
        <f aca="false">DR226</f>
        <v>0</v>
      </c>
      <c r="DG226" s="224" t="n">
        <f aca="false">DS226</f>
        <v>0</v>
      </c>
      <c r="DH226" s="224" t="n">
        <f aca="false">DI226+DJ226+DK226</f>
        <v>165.83621</v>
      </c>
      <c r="DI226" s="225" t="n">
        <v>165.83621</v>
      </c>
      <c r="DJ226" s="225" t="n">
        <v>0</v>
      </c>
      <c r="DK226" s="225" t="n">
        <v>0</v>
      </c>
      <c r="DL226" s="224" t="n">
        <f aca="false">DM226+DN226+DO226</f>
        <v>165.83621</v>
      </c>
      <c r="DM226" s="225" t="n">
        <v>165.83621</v>
      </c>
      <c r="DN226" s="225" t="n">
        <v>0</v>
      </c>
      <c r="DO226" s="225" t="n">
        <v>0</v>
      </c>
      <c r="DP226" s="224" t="n">
        <f aca="false">DQ226+DR226+DS226</f>
        <v>165.83621</v>
      </c>
      <c r="DQ226" s="225" t="n">
        <v>165.83621</v>
      </c>
      <c r="DR226" s="225" t="n">
        <v>0</v>
      </c>
      <c r="DS226" s="225" t="n">
        <v>0</v>
      </c>
      <c r="DT226" s="224" t="n">
        <f aca="false">$AW226-$AX226-BC226</f>
        <v>-854.18621</v>
      </c>
      <c r="DU226" s="224" t="n">
        <f aca="false">BC226-AY226</f>
        <v>-1.48379</v>
      </c>
      <c r="DV226" s="225"/>
      <c r="DW226" s="225"/>
      <c r="DX226" s="226" t="s">
        <v>354</v>
      </c>
      <c r="DY226" s="225" t="n">
        <f aca="false">-DU226</f>
        <v>1.48379</v>
      </c>
      <c r="DZ226" s="226" t="s">
        <v>354</v>
      </c>
      <c r="EA226" s="227"/>
      <c r="EB226" s="213" t="n">
        <v>0</v>
      </c>
      <c r="EC226" s="190" t="str">
        <f aca="false">AN226 &amp; EB226</f>
        <v>Прибыль направляемая на инвестиции0</v>
      </c>
      <c r="ED226" s="190" t="str">
        <f aca="false">AN226&amp;AO226</f>
        <v>Прибыль направляемая на инвестициинет</v>
      </c>
      <c r="EE226" s="191"/>
      <c r="EF226" s="191"/>
      <c r="EG226" s="220"/>
      <c r="EH226" s="220"/>
      <c r="EI226" s="220"/>
      <c r="EJ226" s="220"/>
      <c r="EV226" s="191"/>
    </row>
    <row r="227" customFormat="false" ht="11.25" hidden="false" customHeight="true" outlineLevel="0" collapsed="false">
      <c r="C227" s="204"/>
      <c r="D227" s="205" t="n">
        <v>54</v>
      </c>
      <c r="E227" s="206" t="s">
        <v>259</v>
      </c>
      <c r="F227" s="206" t="s">
        <v>260</v>
      </c>
      <c r="G227" s="206" t="s">
        <v>261</v>
      </c>
      <c r="H227" s="206" t="s">
        <v>356</v>
      </c>
      <c r="I227" s="206" t="s">
        <v>345</v>
      </c>
      <c r="J227" s="206" t="s">
        <v>346</v>
      </c>
      <c r="K227" s="205" t="s">
        <v>347</v>
      </c>
      <c r="L227" s="206"/>
      <c r="M227" s="206"/>
      <c r="N227" s="205" t="n">
        <v>5</v>
      </c>
      <c r="O227" s="205" t="n">
        <v>2022</v>
      </c>
      <c r="P227" s="207" t="s">
        <v>171</v>
      </c>
      <c r="Q227" s="207" t="s">
        <v>298</v>
      </c>
      <c r="R227" s="208" t="n">
        <v>100</v>
      </c>
      <c r="S227" s="209" t="n">
        <v>100</v>
      </c>
      <c r="T227" s="210"/>
      <c r="U227" s="211"/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/>
      <c r="AF227" s="212"/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  <c r="BI227" s="212"/>
      <c r="BJ227" s="212"/>
      <c r="BK227" s="212"/>
      <c r="BL227" s="212"/>
      <c r="BM227" s="212"/>
      <c r="BN227" s="212"/>
      <c r="BO227" s="212"/>
      <c r="BP227" s="212"/>
      <c r="BQ227" s="212"/>
      <c r="BR227" s="212"/>
      <c r="BS227" s="212"/>
      <c r="BT227" s="212"/>
      <c r="BU227" s="212"/>
      <c r="BV227" s="212"/>
      <c r="BW227" s="212"/>
      <c r="BX227" s="212"/>
      <c r="BY227" s="212"/>
      <c r="BZ227" s="212"/>
      <c r="CA227" s="212"/>
      <c r="CB227" s="212"/>
      <c r="CC227" s="212"/>
      <c r="CD227" s="212"/>
      <c r="CE227" s="212"/>
      <c r="CF227" s="212"/>
      <c r="CG227" s="212"/>
      <c r="CH227" s="212"/>
      <c r="CI227" s="212"/>
      <c r="CJ227" s="212"/>
      <c r="CK227" s="212"/>
      <c r="CL227" s="212"/>
      <c r="CM227" s="212"/>
      <c r="CN227" s="212"/>
      <c r="CO227" s="212"/>
      <c r="CP227" s="212"/>
      <c r="CQ227" s="212"/>
      <c r="CR227" s="212"/>
      <c r="CS227" s="212"/>
      <c r="CT227" s="212"/>
      <c r="CU227" s="212"/>
      <c r="CV227" s="212"/>
      <c r="CW227" s="212"/>
      <c r="CX227" s="212"/>
      <c r="CY227" s="212"/>
      <c r="CZ227" s="212"/>
      <c r="DA227" s="212"/>
      <c r="DB227" s="212"/>
      <c r="DC227" s="212"/>
      <c r="DD227" s="212"/>
      <c r="DE227" s="212"/>
      <c r="DF227" s="212"/>
      <c r="DG227" s="212"/>
      <c r="DH227" s="212"/>
      <c r="DI227" s="212"/>
      <c r="DJ227" s="212"/>
      <c r="DK227" s="212"/>
      <c r="DL227" s="212"/>
      <c r="DM227" s="212"/>
      <c r="DN227" s="212"/>
      <c r="DO227" s="212"/>
      <c r="DP227" s="212"/>
      <c r="DQ227" s="212"/>
      <c r="DR227" s="212"/>
      <c r="DS227" s="212"/>
      <c r="DT227" s="212"/>
      <c r="DU227" s="212"/>
      <c r="DV227" s="212"/>
      <c r="DW227" s="212"/>
      <c r="DX227" s="212"/>
      <c r="DY227" s="212"/>
      <c r="DZ227" s="212"/>
      <c r="EA227" s="212"/>
      <c r="EB227" s="213"/>
      <c r="EC227" s="191"/>
      <c r="ED227" s="191"/>
      <c r="EE227" s="191"/>
      <c r="EF227" s="191"/>
      <c r="EG227" s="191"/>
      <c r="EH227" s="191"/>
      <c r="EI227" s="191"/>
    </row>
    <row r="228" customFormat="false" ht="11.25" hidden="false" customHeight="true" outlineLevel="0" collapsed="false">
      <c r="C228" s="204"/>
      <c r="D228" s="205"/>
      <c r="E228" s="206"/>
      <c r="F228" s="206"/>
      <c r="G228" s="206"/>
      <c r="H228" s="206"/>
      <c r="I228" s="206"/>
      <c r="J228" s="206"/>
      <c r="K228" s="205"/>
      <c r="L228" s="214"/>
      <c r="M228" s="214"/>
      <c r="N228" s="205"/>
      <c r="O228" s="205"/>
      <c r="P228" s="207"/>
      <c r="Q228" s="207"/>
      <c r="R228" s="208"/>
      <c r="S228" s="209"/>
      <c r="T228" s="210"/>
      <c r="U228" s="215"/>
      <c r="V228" s="216" t="n">
        <v>1</v>
      </c>
      <c r="W228" s="183" t="s">
        <v>266</v>
      </c>
      <c r="X228" s="183" t="s">
        <v>349</v>
      </c>
      <c r="Y228" s="183" t="s">
        <v>268</v>
      </c>
      <c r="Z228" s="183" t="s">
        <v>345</v>
      </c>
      <c r="AA228" s="183" t="s">
        <v>346</v>
      </c>
      <c r="AB228" s="183" t="s">
        <v>347</v>
      </c>
      <c r="AC228" s="183" t="s">
        <v>350</v>
      </c>
      <c r="AD228" s="183" t="s">
        <v>351</v>
      </c>
      <c r="AE228" s="183" t="s">
        <v>352</v>
      </c>
      <c r="AF228" s="183" t="s">
        <v>353</v>
      </c>
      <c r="AG228" s="183" t="s">
        <v>345</v>
      </c>
      <c r="AH228" s="183" t="s">
        <v>346</v>
      </c>
      <c r="AI228" s="183" t="s">
        <v>347</v>
      </c>
      <c r="AJ228" s="183" t="s">
        <v>350</v>
      </c>
      <c r="AK228" s="183" t="s">
        <v>351</v>
      </c>
      <c r="AL228" s="217"/>
      <c r="AM228" s="218"/>
      <c r="AN228" s="219"/>
      <c r="AO228" s="219"/>
      <c r="AP228" s="219"/>
      <c r="AQ228" s="219"/>
      <c r="AR228" s="219"/>
      <c r="AS228" s="219"/>
      <c r="AT228" s="219"/>
      <c r="AU228" s="219"/>
      <c r="AV228" s="219"/>
      <c r="AW228" s="143"/>
      <c r="AX228" s="143"/>
      <c r="AY228" s="143"/>
      <c r="AZ228" s="143"/>
      <c r="BA228" s="143"/>
      <c r="BB228" s="143"/>
      <c r="BC228" s="143"/>
      <c r="BD228" s="143"/>
      <c r="BE228" s="143"/>
      <c r="BF228" s="143"/>
      <c r="BG228" s="143"/>
      <c r="BH228" s="143"/>
      <c r="BI228" s="143"/>
      <c r="BJ228" s="143"/>
      <c r="BK228" s="143"/>
      <c r="BL228" s="143"/>
      <c r="BM228" s="143"/>
      <c r="BN228" s="143"/>
      <c r="BO228" s="143"/>
      <c r="BP228" s="143"/>
      <c r="BQ228" s="143"/>
      <c r="BR228" s="143"/>
      <c r="BS228" s="143"/>
      <c r="BT228" s="143"/>
      <c r="BU228" s="143"/>
      <c r="BV228" s="143"/>
      <c r="BW228" s="143"/>
      <c r="BX228" s="143"/>
      <c r="BY228" s="143"/>
      <c r="BZ228" s="143"/>
      <c r="CA228" s="143"/>
      <c r="CB228" s="143"/>
      <c r="CC228" s="143"/>
      <c r="CD228" s="143"/>
      <c r="CE228" s="143"/>
      <c r="CF228" s="143"/>
      <c r="CG228" s="143"/>
      <c r="CH228" s="143"/>
      <c r="CI228" s="143"/>
      <c r="CJ228" s="143"/>
      <c r="CK228" s="143"/>
      <c r="CL228" s="143"/>
      <c r="CM228" s="143"/>
      <c r="CN228" s="143"/>
      <c r="CO228" s="143"/>
      <c r="CP228" s="143"/>
      <c r="CQ228" s="143"/>
      <c r="CR228" s="143"/>
      <c r="CS228" s="143"/>
      <c r="CT228" s="143"/>
      <c r="CU228" s="143"/>
      <c r="CV228" s="143"/>
      <c r="CW228" s="143"/>
      <c r="CX228" s="143"/>
      <c r="CY228" s="143"/>
      <c r="CZ228" s="143"/>
      <c r="DA228" s="143"/>
      <c r="DB228" s="143"/>
      <c r="DC228" s="143"/>
      <c r="DD228" s="143"/>
      <c r="DE228" s="143"/>
      <c r="DF228" s="143"/>
      <c r="DG228" s="143"/>
      <c r="DH228" s="143"/>
      <c r="DI228" s="143"/>
      <c r="DJ228" s="143"/>
      <c r="DK228" s="143"/>
      <c r="DL228" s="143"/>
      <c r="DM228" s="143"/>
      <c r="DN228" s="143"/>
      <c r="DO228" s="143"/>
      <c r="DP228" s="143"/>
      <c r="DQ228" s="143"/>
      <c r="DR228" s="143"/>
      <c r="DS228" s="143"/>
      <c r="DT228" s="143"/>
      <c r="DU228" s="143"/>
      <c r="DV228" s="143"/>
      <c r="DW228" s="143"/>
      <c r="DX228" s="143"/>
      <c r="DY228" s="143"/>
      <c r="DZ228" s="143"/>
      <c r="EA228" s="143"/>
      <c r="EB228" s="213"/>
      <c r="EC228" s="220"/>
      <c r="ED228" s="220"/>
      <c r="EE228" s="220"/>
      <c r="EF228" s="191"/>
      <c r="EG228" s="220"/>
      <c r="EH228" s="220"/>
      <c r="EI228" s="220"/>
      <c r="EJ228" s="220"/>
      <c r="EK228" s="220"/>
    </row>
    <row r="229" customFormat="false" ht="15" hidden="false" customHeight="true" outlineLevel="0" collapsed="false">
      <c r="C229" s="204"/>
      <c r="D229" s="205"/>
      <c r="E229" s="206"/>
      <c r="F229" s="206"/>
      <c r="G229" s="206"/>
      <c r="H229" s="206"/>
      <c r="I229" s="206"/>
      <c r="J229" s="206"/>
      <c r="K229" s="205"/>
      <c r="L229" s="214"/>
      <c r="M229" s="214"/>
      <c r="N229" s="205"/>
      <c r="O229" s="205"/>
      <c r="P229" s="207"/>
      <c r="Q229" s="207"/>
      <c r="R229" s="208"/>
      <c r="S229" s="209"/>
      <c r="T229" s="210"/>
      <c r="U229" s="215"/>
      <c r="V229" s="216"/>
      <c r="W229" s="183"/>
      <c r="X229" s="183"/>
      <c r="Y229" s="183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3"/>
      <c r="AK229" s="183"/>
      <c r="AL229" s="221"/>
      <c r="AM229" s="183" t="s">
        <v>274</v>
      </c>
      <c r="AN229" s="222" t="s">
        <v>223</v>
      </c>
      <c r="AO229" s="223" t="s">
        <v>56</v>
      </c>
      <c r="AP229" s="223"/>
      <c r="AQ229" s="223"/>
      <c r="AR229" s="223"/>
      <c r="AS229" s="223"/>
      <c r="AT229" s="223"/>
      <c r="AU229" s="223"/>
      <c r="AV229" s="223"/>
      <c r="AW229" s="224" t="n">
        <v>2897.38</v>
      </c>
      <c r="AX229" s="224" t="n">
        <v>4644.7916666667</v>
      </c>
      <c r="AY229" s="224" t="n">
        <v>0</v>
      </c>
      <c r="AZ229" s="224" t="n">
        <f aca="false">BE229</f>
        <v>0</v>
      </c>
      <c r="BA229" s="224" t="n">
        <f aca="false">BV229</f>
        <v>0</v>
      </c>
      <c r="BB229" s="224" t="n">
        <f aca="false">CM229</f>
        <v>0</v>
      </c>
      <c r="BC229" s="224" t="n">
        <f aca="false">DD229</f>
        <v>0</v>
      </c>
      <c r="BD229" s="224" t="n">
        <f aca="false">AW229-AX229-BC229</f>
        <v>-1747.4116666667</v>
      </c>
      <c r="BE229" s="224" t="n">
        <f aca="false">BQ229</f>
        <v>0</v>
      </c>
      <c r="BF229" s="224" t="n">
        <f aca="false">BR229</f>
        <v>0</v>
      </c>
      <c r="BG229" s="224" t="n">
        <f aca="false">BS229</f>
        <v>0</v>
      </c>
      <c r="BH229" s="224" t="n">
        <f aca="false">BT229</f>
        <v>0</v>
      </c>
      <c r="BI229" s="224" t="n">
        <f aca="false">BJ229+BK229+BL229</f>
        <v>0</v>
      </c>
      <c r="BJ229" s="225" t="n">
        <v>0</v>
      </c>
      <c r="BK229" s="225" t="n">
        <v>0</v>
      </c>
      <c r="BL229" s="225" t="n">
        <v>0</v>
      </c>
      <c r="BM229" s="224" t="n">
        <f aca="false">BN229+BO229+BP229</f>
        <v>0</v>
      </c>
      <c r="BN229" s="225" t="n">
        <v>0</v>
      </c>
      <c r="BO229" s="225" t="n">
        <v>0</v>
      </c>
      <c r="BP229" s="225" t="n">
        <v>0</v>
      </c>
      <c r="BQ229" s="224" t="n">
        <f aca="false">BR229+BS229+BT229</f>
        <v>0</v>
      </c>
      <c r="BR229" s="225" t="n">
        <v>0</v>
      </c>
      <c r="BS229" s="225" t="n">
        <v>0</v>
      </c>
      <c r="BT229" s="225" t="n">
        <v>0</v>
      </c>
      <c r="BU229" s="224" t="n">
        <f aca="false">$AW229-$AX229-AZ229</f>
        <v>-1747.4116666667</v>
      </c>
      <c r="BV229" s="224" t="n">
        <f aca="false">CH229</f>
        <v>0</v>
      </c>
      <c r="BW229" s="224" t="n">
        <f aca="false">CI229</f>
        <v>0</v>
      </c>
      <c r="BX229" s="224" t="n">
        <f aca="false">CJ229</f>
        <v>0</v>
      </c>
      <c r="BY229" s="224" t="n">
        <f aca="false">CK229</f>
        <v>0</v>
      </c>
      <c r="BZ229" s="224" t="n">
        <f aca="false">CA229+CB229+CC229</f>
        <v>0</v>
      </c>
      <c r="CA229" s="225" t="n">
        <v>0</v>
      </c>
      <c r="CB229" s="225" t="n">
        <v>0</v>
      </c>
      <c r="CC229" s="225" t="n">
        <v>0</v>
      </c>
      <c r="CD229" s="224" t="n">
        <f aca="false">CE229+CF229+CG229</f>
        <v>0</v>
      </c>
      <c r="CE229" s="225" t="n">
        <v>0</v>
      </c>
      <c r="CF229" s="225" t="n">
        <v>0</v>
      </c>
      <c r="CG229" s="225" t="n">
        <v>0</v>
      </c>
      <c r="CH229" s="224" t="n">
        <f aca="false">CI229+CJ229+CK229</f>
        <v>0</v>
      </c>
      <c r="CI229" s="225" t="n">
        <v>0</v>
      </c>
      <c r="CJ229" s="225" t="n">
        <v>0</v>
      </c>
      <c r="CK229" s="225" t="n">
        <v>0</v>
      </c>
      <c r="CL229" s="224" t="n">
        <f aca="false">$AW229-$AX229-BA229</f>
        <v>-1747.4116666667</v>
      </c>
      <c r="CM229" s="224" t="n">
        <f aca="false">CY229</f>
        <v>0</v>
      </c>
      <c r="CN229" s="224" t="n">
        <f aca="false">CZ229</f>
        <v>0</v>
      </c>
      <c r="CO229" s="224" t="n">
        <f aca="false">DA229</f>
        <v>0</v>
      </c>
      <c r="CP229" s="224" t="n">
        <f aca="false">DB229</f>
        <v>0</v>
      </c>
      <c r="CQ229" s="224" t="n">
        <f aca="false">CR229+CS229+CT229</f>
        <v>0</v>
      </c>
      <c r="CR229" s="225" t="n">
        <v>0</v>
      </c>
      <c r="CS229" s="225" t="n">
        <v>0</v>
      </c>
      <c r="CT229" s="225" t="n">
        <v>0</v>
      </c>
      <c r="CU229" s="224" t="n">
        <f aca="false">CV229+CW229+CX229</f>
        <v>0</v>
      </c>
      <c r="CV229" s="225" t="n">
        <v>0</v>
      </c>
      <c r="CW229" s="225" t="n">
        <v>0</v>
      </c>
      <c r="CX229" s="225" t="n">
        <v>0</v>
      </c>
      <c r="CY229" s="224" t="n">
        <f aca="false">CZ229+DA229+DB229</f>
        <v>0</v>
      </c>
      <c r="CZ229" s="225" t="n">
        <v>0</v>
      </c>
      <c r="DA229" s="225" t="n">
        <v>0</v>
      </c>
      <c r="DB229" s="225" t="n">
        <v>0</v>
      </c>
      <c r="DC229" s="224" t="n">
        <f aca="false">$AW229-$AX229-BB229</f>
        <v>-1747.4116666667</v>
      </c>
      <c r="DD229" s="224" t="n">
        <f aca="false">DP229</f>
        <v>0</v>
      </c>
      <c r="DE229" s="224" t="n">
        <f aca="false">DQ229</f>
        <v>0</v>
      </c>
      <c r="DF229" s="224" t="n">
        <f aca="false">DR229</f>
        <v>0</v>
      </c>
      <c r="DG229" s="224" t="n">
        <f aca="false">DS229</f>
        <v>0</v>
      </c>
      <c r="DH229" s="224" t="n">
        <f aca="false">DI229+DJ229+DK229</f>
        <v>0</v>
      </c>
      <c r="DI229" s="225" t="n">
        <v>0</v>
      </c>
      <c r="DJ229" s="225" t="n">
        <v>0</v>
      </c>
      <c r="DK229" s="225" t="n">
        <v>0</v>
      </c>
      <c r="DL229" s="224" t="n">
        <f aca="false">DM229+DN229+DO229</f>
        <v>0</v>
      </c>
      <c r="DM229" s="225" t="n">
        <v>0</v>
      </c>
      <c r="DN229" s="225" t="n">
        <v>0</v>
      </c>
      <c r="DO229" s="225" t="n">
        <v>0</v>
      </c>
      <c r="DP229" s="224" t="n">
        <f aca="false">DQ229+DR229+DS229</f>
        <v>0</v>
      </c>
      <c r="DQ229" s="225" t="n">
        <v>0</v>
      </c>
      <c r="DR229" s="225" t="n">
        <v>0</v>
      </c>
      <c r="DS229" s="225" t="n">
        <v>0</v>
      </c>
      <c r="DT229" s="224" t="n">
        <f aca="false">$AW229-$AX229-BC229</f>
        <v>-1747.4116666667</v>
      </c>
      <c r="DU229" s="224" t="n">
        <f aca="false">BC229-AY229</f>
        <v>0</v>
      </c>
      <c r="DV229" s="225"/>
      <c r="DW229" s="225"/>
      <c r="DX229" s="226"/>
      <c r="DY229" s="225"/>
      <c r="DZ229" s="226"/>
      <c r="EA229" s="227"/>
      <c r="EB229" s="213" t="n">
        <v>0</v>
      </c>
      <c r="EC229" s="190" t="str">
        <f aca="false">AN229 &amp; EB229</f>
        <v>Амортизационные отчисления0</v>
      </c>
      <c r="ED229" s="190" t="str">
        <f aca="false">AN229&amp;AO229</f>
        <v>Амортизационные отчислениянет</v>
      </c>
      <c r="EE229" s="191"/>
      <c r="EF229" s="191"/>
      <c r="EG229" s="220"/>
      <c r="EH229" s="220"/>
      <c r="EI229" s="220"/>
      <c r="EJ229" s="220"/>
      <c r="EV229" s="191"/>
    </row>
    <row r="230" customFormat="false" ht="15" hidden="false" customHeight="true" outlineLevel="0" collapsed="false">
      <c r="C230" s="204"/>
      <c r="D230" s="205"/>
      <c r="E230" s="206"/>
      <c r="F230" s="206"/>
      <c r="G230" s="206"/>
      <c r="H230" s="206"/>
      <c r="I230" s="206"/>
      <c r="J230" s="206"/>
      <c r="K230" s="205"/>
      <c r="L230" s="214"/>
      <c r="M230" s="214"/>
      <c r="N230" s="205"/>
      <c r="O230" s="205"/>
      <c r="P230" s="207"/>
      <c r="Q230" s="207"/>
      <c r="R230" s="208"/>
      <c r="S230" s="209"/>
      <c r="T230" s="210"/>
      <c r="U230" s="215"/>
      <c r="V230" s="216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221"/>
      <c r="AM230" s="183" t="s">
        <v>228</v>
      </c>
      <c r="AN230" s="222" t="s">
        <v>221</v>
      </c>
      <c r="AO230" s="223" t="s">
        <v>56</v>
      </c>
      <c r="AP230" s="223"/>
      <c r="AQ230" s="223"/>
      <c r="AR230" s="223"/>
      <c r="AS230" s="223"/>
      <c r="AT230" s="223"/>
      <c r="AU230" s="223"/>
      <c r="AV230" s="223"/>
      <c r="AW230" s="224" t="n">
        <v>2603.09</v>
      </c>
      <c r="AX230" s="224" t="n">
        <v>855.67</v>
      </c>
      <c r="AY230" s="224" t="n">
        <v>0</v>
      </c>
      <c r="AZ230" s="224" t="n">
        <f aca="false">BE230</f>
        <v>0</v>
      </c>
      <c r="BA230" s="224" t="n">
        <f aca="false">BV230</f>
        <v>0</v>
      </c>
      <c r="BB230" s="224" t="n">
        <f aca="false">CM230</f>
        <v>0</v>
      </c>
      <c r="BC230" s="224" t="n">
        <f aca="false">DD230</f>
        <v>0</v>
      </c>
      <c r="BD230" s="224" t="n">
        <f aca="false">AW230-AX230-BC230</f>
        <v>1747.42</v>
      </c>
      <c r="BE230" s="224" t="n">
        <f aca="false">BQ230</f>
        <v>0</v>
      </c>
      <c r="BF230" s="224" t="n">
        <f aca="false">BR230</f>
        <v>0</v>
      </c>
      <c r="BG230" s="224" t="n">
        <f aca="false">BS230</f>
        <v>0</v>
      </c>
      <c r="BH230" s="224" t="n">
        <f aca="false">BT230</f>
        <v>0</v>
      </c>
      <c r="BI230" s="224" t="n">
        <f aca="false">BJ230+BK230+BL230</f>
        <v>0</v>
      </c>
      <c r="BJ230" s="225" t="n">
        <v>0</v>
      </c>
      <c r="BK230" s="225" t="n">
        <v>0</v>
      </c>
      <c r="BL230" s="225" t="n">
        <v>0</v>
      </c>
      <c r="BM230" s="224" t="n">
        <f aca="false">BN230+BO230+BP230</f>
        <v>0</v>
      </c>
      <c r="BN230" s="225" t="n">
        <v>0</v>
      </c>
      <c r="BO230" s="225" t="n">
        <v>0</v>
      </c>
      <c r="BP230" s="225" t="n">
        <v>0</v>
      </c>
      <c r="BQ230" s="224" t="n">
        <f aca="false">BR230+BS230+BT230</f>
        <v>0</v>
      </c>
      <c r="BR230" s="225" t="n">
        <v>0</v>
      </c>
      <c r="BS230" s="225" t="n">
        <v>0</v>
      </c>
      <c r="BT230" s="225" t="n">
        <v>0</v>
      </c>
      <c r="BU230" s="224" t="n">
        <f aca="false">$AW230-$AX230-AZ230</f>
        <v>1747.42</v>
      </c>
      <c r="BV230" s="224" t="n">
        <f aca="false">CH230</f>
        <v>0</v>
      </c>
      <c r="BW230" s="224" t="n">
        <f aca="false">CI230</f>
        <v>0</v>
      </c>
      <c r="BX230" s="224" t="n">
        <f aca="false">CJ230</f>
        <v>0</v>
      </c>
      <c r="BY230" s="224" t="n">
        <f aca="false">CK230</f>
        <v>0</v>
      </c>
      <c r="BZ230" s="224" t="n">
        <f aca="false">CA230+CB230+CC230</f>
        <v>0</v>
      </c>
      <c r="CA230" s="225" t="n">
        <v>0</v>
      </c>
      <c r="CB230" s="225" t="n">
        <v>0</v>
      </c>
      <c r="CC230" s="225" t="n">
        <v>0</v>
      </c>
      <c r="CD230" s="224" t="n">
        <f aca="false">CE230+CF230+CG230</f>
        <v>0</v>
      </c>
      <c r="CE230" s="225" t="n">
        <v>0</v>
      </c>
      <c r="CF230" s="225" t="n">
        <v>0</v>
      </c>
      <c r="CG230" s="225" t="n">
        <v>0</v>
      </c>
      <c r="CH230" s="224" t="n">
        <f aca="false">CI230+CJ230+CK230</f>
        <v>0</v>
      </c>
      <c r="CI230" s="225" t="n">
        <v>0</v>
      </c>
      <c r="CJ230" s="225" t="n">
        <v>0</v>
      </c>
      <c r="CK230" s="225" t="n">
        <v>0</v>
      </c>
      <c r="CL230" s="224" t="n">
        <f aca="false">$AW230-$AX230-BA230</f>
        <v>1747.42</v>
      </c>
      <c r="CM230" s="224" t="n">
        <f aca="false">CY230</f>
        <v>0</v>
      </c>
      <c r="CN230" s="224" t="n">
        <f aca="false">CZ230</f>
        <v>0</v>
      </c>
      <c r="CO230" s="224" t="n">
        <f aca="false">DA230</f>
        <v>0</v>
      </c>
      <c r="CP230" s="224" t="n">
        <f aca="false">DB230</f>
        <v>0</v>
      </c>
      <c r="CQ230" s="224" t="n">
        <f aca="false">CR230+CS230+CT230</f>
        <v>0</v>
      </c>
      <c r="CR230" s="225" t="n">
        <v>0</v>
      </c>
      <c r="CS230" s="225" t="n">
        <v>0</v>
      </c>
      <c r="CT230" s="225" t="n">
        <v>0</v>
      </c>
      <c r="CU230" s="224" t="n">
        <f aca="false">CV230+CW230+CX230</f>
        <v>0</v>
      </c>
      <c r="CV230" s="225" t="n">
        <v>0</v>
      </c>
      <c r="CW230" s="225" t="n">
        <v>0</v>
      </c>
      <c r="CX230" s="225" t="n">
        <v>0</v>
      </c>
      <c r="CY230" s="224" t="n">
        <f aca="false">CZ230+DA230+DB230</f>
        <v>0</v>
      </c>
      <c r="CZ230" s="225" t="n">
        <v>0</v>
      </c>
      <c r="DA230" s="225" t="n">
        <v>0</v>
      </c>
      <c r="DB230" s="225" t="n">
        <v>0</v>
      </c>
      <c r="DC230" s="224" t="n">
        <f aca="false">$AW230-$AX230-BB230</f>
        <v>1747.42</v>
      </c>
      <c r="DD230" s="224" t="n">
        <f aca="false">DP230</f>
        <v>0</v>
      </c>
      <c r="DE230" s="224" t="n">
        <f aca="false">DQ230</f>
        <v>0</v>
      </c>
      <c r="DF230" s="224" t="n">
        <f aca="false">DR230</f>
        <v>0</v>
      </c>
      <c r="DG230" s="224" t="n">
        <f aca="false">DS230</f>
        <v>0</v>
      </c>
      <c r="DH230" s="224" t="n">
        <f aca="false">DI230+DJ230+DK230</f>
        <v>0</v>
      </c>
      <c r="DI230" s="225" t="n">
        <v>0</v>
      </c>
      <c r="DJ230" s="225" t="n">
        <v>0</v>
      </c>
      <c r="DK230" s="225" t="n">
        <v>0</v>
      </c>
      <c r="DL230" s="224" t="n">
        <f aca="false">DM230+DN230+DO230</f>
        <v>0</v>
      </c>
      <c r="DM230" s="225" t="n">
        <v>0</v>
      </c>
      <c r="DN230" s="225" t="n">
        <v>0</v>
      </c>
      <c r="DO230" s="225" t="n">
        <v>0</v>
      </c>
      <c r="DP230" s="224" t="n">
        <f aca="false">DQ230+DR230+DS230</f>
        <v>0</v>
      </c>
      <c r="DQ230" s="225" t="n">
        <v>0</v>
      </c>
      <c r="DR230" s="225" t="n">
        <v>0</v>
      </c>
      <c r="DS230" s="225" t="n">
        <v>0</v>
      </c>
      <c r="DT230" s="224" t="n">
        <f aca="false">$AW230-$AX230-BC230</f>
        <v>1747.42</v>
      </c>
      <c r="DU230" s="224" t="n">
        <f aca="false">BC230-AY230</f>
        <v>0</v>
      </c>
      <c r="DV230" s="225"/>
      <c r="DW230" s="225"/>
      <c r="DX230" s="226"/>
      <c r="DY230" s="225"/>
      <c r="DZ230" s="226"/>
      <c r="EA230" s="227"/>
      <c r="EB230" s="213" t="n">
        <v>0</v>
      </c>
      <c r="EC230" s="190" t="str">
        <f aca="false">AN230 &amp; EB230</f>
        <v>Прибыль направляемая на инвестиции0</v>
      </c>
      <c r="ED230" s="190" t="str">
        <f aca="false">AN230&amp;AO230</f>
        <v>Прибыль направляемая на инвестициинет</v>
      </c>
      <c r="EE230" s="191"/>
      <c r="EF230" s="191"/>
      <c r="EG230" s="220"/>
      <c r="EH230" s="220"/>
      <c r="EI230" s="220"/>
      <c r="EJ230" s="220"/>
      <c r="EV230" s="191"/>
    </row>
    <row r="231" customFormat="false" ht="11.25" hidden="false" customHeight="true" outlineLevel="0" collapsed="false">
      <c r="C231" s="204"/>
      <c r="D231" s="205" t="n">
        <v>55</v>
      </c>
      <c r="E231" s="206" t="s">
        <v>259</v>
      </c>
      <c r="F231" s="206" t="s">
        <v>260</v>
      </c>
      <c r="G231" s="206" t="s">
        <v>261</v>
      </c>
      <c r="H231" s="206" t="s">
        <v>357</v>
      </c>
      <c r="I231" s="206" t="s">
        <v>345</v>
      </c>
      <c r="J231" s="206" t="s">
        <v>346</v>
      </c>
      <c r="K231" s="205" t="s">
        <v>347</v>
      </c>
      <c r="L231" s="206"/>
      <c r="M231" s="206"/>
      <c r="N231" s="205" t="n">
        <v>5</v>
      </c>
      <c r="O231" s="205" t="n">
        <v>2021</v>
      </c>
      <c r="P231" s="207" t="s">
        <v>171</v>
      </c>
      <c r="Q231" s="207" t="s">
        <v>298</v>
      </c>
      <c r="R231" s="208" t="n">
        <v>100</v>
      </c>
      <c r="S231" s="209" t="n">
        <v>100</v>
      </c>
      <c r="T231" s="210"/>
      <c r="U231" s="211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/>
      <c r="AF231" s="212"/>
      <c r="AG231" s="212"/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  <c r="BI231" s="212"/>
      <c r="BJ231" s="212"/>
      <c r="BK231" s="212"/>
      <c r="BL231" s="212"/>
      <c r="BM231" s="212"/>
      <c r="BN231" s="212"/>
      <c r="BO231" s="212"/>
      <c r="BP231" s="212"/>
      <c r="BQ231" s="212"/>
      <c r="BR231" s="212"/>
      <c r="BS231" s="212"/>
      <c r="BT231" s="212"/>
      <c r="BU231" s="212"/>
      <c r="BV231" s="212"/>
      <c r="BW231" s="212"/>
      <c r="BX231" s="212"/>
      <c r="BY231" s="212"/>
      <c r="BZ231" s="212"/>
      <c r="CA231" s="212"/>
      <c r="CB231" s="212"/>
      <c r="CC231" s="212"/>
      <c r="CD231" s="212"/>
      <c r="CE231" s="212"/>
      <c r="CF231" s="212"/>
      <c r="CG231" s="212"/>
      <c r="CH231" s="212"/>
      <c r="CI231" s="212"/>
      <c r="CJ231" s="212"/>
      <c r="CK231" s="212"/>
      <c r="CL231" s="212"/>
      <c r="CM231" s="212"/>
      <c r="CN231" s="212"/>
      <c r="CO231" s="212"/>
      <c r="CP231" s="212"/>
      <c r="CQ231" s="212"/>
      <c r="CR231" s="212"/>
      <c r="CS231" s="212"/>
      <c r="CT231" s="212"/>
      <c r="CU231" s="212"/>
      <c r="CV231" s="212"/>
      <c r="CW231" s="212"/>
      <c r="CX231" s="212"/>
      <c r="CY231" s="212"/>
      <c r="CZ231" s="212"/>
      <c r="DA231" s="212"/>
      <c r="DB231" s="212"/>
      <c r="DC231" s="212"/>
      <c r="DD231" s="212"/>
      <c r="DE231" s="212"/>
      <c r="DF231" s="212"/>
      <c r="DG231" s="212"/>
      <c r="DH231" s="212"/>
      <c r="DI231" s="212"/>
      <c r="DJ231" s="212"/>
      <c r="DK231" s="212"/>
      <c r="DL231" s="212"/>
      <c r="DM231" s="212"/>
      <c r="DN231" s="212"/>
      <c r="DO231" s="212"/>
      <c r="DP231" s="212"/>
      <c r="DQ231" s="212"/>
      <c r="DR231" s="212"/>
      <c r="DS231" s="212"/>
      <c r="DT231" s="212"/>
      <c r="DU231" s="212"/>
      <c r="DV231" s="212"/>
      <c r="DW231" s="212"/>
      <c r="DX231" s="212"/>
      <c r="DY231" s="212"/>
      <c r="DZ231" s="212"/>
      <c r="EA231" s="212"/>
      <c r="EB231" s="213"/>
      <c r="EC231" s="191"/>
      <c r="ED231" s="191"/>
      <c r="EE231" s="191"/>
      <c r="EF231" s="191"/>
      <c r="EG231" s="191"/>
      <c r="EH231" s="191"/>
      <c r="EI231" s="191"/>
    </row>
    <row r="232" customFormat="false" ht="11.25" hidden="false" customHeight="true" outlineLevel="0" collapsed="false">
      <c r="C232" s="204"/>
      <c r="D232" s="205"/>
      <c r="E232" s="206"/>
      <c r="F232" s="206"/>
      <c r="G232" s="206"/>
      <c r="H232" s="206"/>
      <c r="I232" s="206"/>
      <c r="J232" s="206"/>
      <c r="K232" s="205"/>
      <c r="L232" s="214"/>
      <c r="M232" s="214"/>
      <c r="N232" s="205"/>
      <c r="O232" s="205"/>
      <c r="P232" s="207"/>
      <c r="Q232" s="207"/>
      <c r="R232" s="208"/>
      <c r="S232" s="209"/>
      <c r="T232" s="210"/>
      <c r="U232" s="215"/>
      <c r="V232" s="216" t="n">
        <v>1</v>
      </c>
      <c r="W232" s="183" t="s">
        <v>266</v>
      </c>
      <c r="X232" s="183" t="s">
        <v>349</v>
      </c>
      <c r="Y232" s="183" t="s">
        <v>268</v>
      </c>
      <c r="Z232" s="183" t="s">
        <v>345</v>
      </c>
      <c r="AA232" s="183" t="s">
        <v>346</v>
      </c>
      <c r="AB232" s="183" t="s">
        <v>347</v>
      </c>
      <c r="AC232" s="183" t="s">
        <v>350</v>
      </c>
      <c r="AD232" s="183" t="s">
        <v>351</v>
      </c>
      <c r="AE232" s="183" t="s">
        <v>352</v>
      </c>
      <c r="AF232" s="183" t="s">
        <v>353</v>
      </c>
      <c r="AG232" s="183" t="s">
        <v>345</v>
      </c>
      <c r="AH232" s="183" t="s">
        <v>346</v>
      </c>
      <c r="AI232" s="183" t="s">
        <v>347</v>
      </c>
      <c r="AJ232" s="183" t="s">
        <v>350</v>
      </c>
      <c r="AK232" s="183" t="s">
        <v>351</v>
      </c>
      <c r="AL232" s="217"/>
      <c r="AM232" s="218"/>
      <c r="AN232" s="219"/>
      <c r="AO232" s="219"/>
      <c r="AP232" s="219"/>
      <c r="AQ232" s="219"/>
      <c r="AR232" s="219"/>
      <c r="AS232" s="219"/>
      <c r="AT232" s="219"/>
      <c r="AU232" s="219"/>
      <c r="AV232" s="219"/>
      <c r="AW232" s="143"/>
      <c r="AX232" s="143"/>
      <c r="AY232" s="143"/>
      <c r="AZ232" s="143"/>
      <c r="BA232" s="143"/>
      <c r="BB232" s="143"/>
      <c r="BC232" s="143"/>
      <c r="BD232" s="143"/>
      <c r="BE232" s="143"/>
      <c r="BF232" s="143"/>
      <c r="BG232" s="143"/>
      <c r="BH232" s="143"/>
      <c r="BI232" s="143"/>
      <c r="BJ232" s="143"/>
      <c r="BK232" s="143"/>
      <c r="BL232" s="143"/>
      <c r="BM232" s="143"/>
      <c r="BN232" s="143"/>
      <c r="BO232" s="143"/>
      <c r="BP232" s="143"/>
      <c r="BQ232" s="143"/>
      <c r="BR232" s="143"/>
      <c r="BS232" s="143"/>
      <c r="BT232" s="143"/>
      <c r="BU232" s="143"/>
      <c r="BV232" s="143"/>
      <c r="BW232" s="143"/>
      <c r="BX232" s="143"/>
      <c r="BY232" s="143"/>
      <c r="BZ232" s="143"/>
      <c r="CA232" s="143"/>
      <c r="CB232" s="143"/>
      <c r="CC232" s="143"/>
      <c r="CD232" s="143"/>
      <c r="CE232" s="143"/>
      <c r="CF232" s="143"/>
      <c r="CG232" s="143"/>
      <c r="CH232" s="143"/>
      <c r="CI232" s="143"/>
      <c r="CJ232" s="143"/>
      <c r="CK232" s="143"/>
      <c r="CL232" s="143"/>
      <c r="CM232" s="143"/>
      <c r="CN232" s="143"/>
      <c r="CO232" s="143"/>
      <c r="CP232" s="143"/>
      <c r="CQ232" s="143"/>
      <c r="CR232" s="143"/>
      <c r="CS232" s="143"/>
      <c r="CT232" s="143"/>
      <c r="CU232" s="143"/>
      <c r="CV232" s="143"/>
      <c r="CW232" s="143"/>
      <c r="CX232" s="143"/>
      <c r="CY232" s="143"/>
      <c r="CZ232" s="143"/>
      <c r="DA232" s="143"/>
      <c r="DB232" s="143"/>
      <c r="DC232" s="143"/>
      <c r="DD232" s="143"/>
      <c r="DE232" s="143"/>
      <c r="DF232" s="143"/>
      <c r="DG232" s="143"/>
      <c r="DH232" s="143"/>
      <c r="DI232" s="143"/>
      <c r="DJ232" s="143"/>
      <c r="DK232" s="143"/>
      <c r="DL232" s="143"/>
      <c r="DM232" s="143"/>
      <c r="DN232" s="143"/>
      <c r="DO232" s="143"/>
      <c r="DP232" s="143"/>
      <c r="DQ232" s="143"/>
      <c r="DR232" s="143"/>
      <c r="DS232" s="143"/>
      <c r="DT232" s="143"/>
      <c r="DU232" s="143"/>
      <c r="DV232" s="143"/>
      <c r="DW232" s="143"/>
      <c r="DX232" s="143"/>
      <c r="DY232" s="143"/>
      <c r="DZ232" s="143"/>
      <c r="EA232" s="143"/>
      <c r="EB232" s="213"/>
      <c r="EC232" s="220"/>
      <c r="ED232" s="220"/>
      <c r="EE232" s="220"/>
      <c r="EF232" s="191"/>
      <c r="EG232" s="220"/>
      <c r="EH232" s="220"/>
      <c r="EI232" s="220"/>
      <c r="EJ232" s="220"/>
      <c r="EK232" s="220"/>
    </row>
    <row r="233" customFormat="false" ht="15" hidden="false" customHeight="true" outlineLevel="0" collapsed="false">
      <c r="C233" s="204"/>
      <c r="D233" s="205"/>
      <c r="E233" s="206"/>
      <c r="F233" s="206"/>
      <c r="G233" s="206"/>
      <c r="H233" s="206"/>
      <c r="I233" s="206"/>
      <c r="J233" s="206"/>
      <c r="K233" s="205"/>
      <c r="L233" s="214"/>
      <c r="M233" s="214"/>
      <c r="N233" s="205"/>
      <c r="O233" s="205"/>
      <c r="P233" s="207"/>
      <c r="Q233" s="207"/>
      <c r="R233" s="208"/>
      <c r="S233" s="209"/>
      <c r="T233" s="210"/>
      <c r="U233" s="215"/>
      <c r="V233" s="216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221"/>
      <c r="AM233" s="183" t="s">
        <v>274</v>
      </c>
      <c r="AN233" s="222" t="s">
        <v>223</v>
      </c>
      <c r="AO233" s="223" t="s">
        <v>56</v>
      </c>
      <c r="AP233" s="223"/>
      <c r="AQ233" s="223"/>
      <c r="AR233" s="223"/>
      <c r="AS233" s="223"/>
      <c r="AT233" s="223"/>
      <c r="AU233" s="223"/>
      <c r="AV233" s="223"/>
      <c r="AW233" s="224" t="n">
        <v>2655.12192</v>
      </c>
      <c r="AX233" s="224" t="n">
        <v>2734.26692</v>
      </c>
      <c r="AY233" s="224" t="n">
        <v>0</v>
      </c>
      <c r="AZ233" s="224" t="n">
        <f aca="false">BE233</f>
        <v>0</v>
      </c>
      <c r="BA233" s="224" t="n">
        <f aca="false">BV233</f>
        <v>0</v>
      </c>
      <c r="BB233" s="224" t="n">
        <f aca="false">CM233</f>
        <v>0</v>
      </c>
      <c r="BC233" s="224" t="n">
        <f aca="false">DD233</f>
        <v>0</v>
      </c>
      <c r="BD233" s="224" t="n">
        <f aca="false">AW233-AX233-BC233</f>
        <v>-79.145</v>
      </c>
      <c r="BE233" s="224" t="n">
        <f aca="false">BQ233</f>
        <v>0</v>
      </c>
      <c r="BF233" s="224" t="n">
        <f aca="false">BR233</f>
        <v>0</v>
      </c>
      <c r="BG233" s="224" t="n">
        <f aca="false">BS233</f>
        <v>0</v>
      </c>
      <c r="BH233" s="224" t="n">
        <f aca="false">BT233</f>
        <v>0</v>
      </c>
      <c r="BI233" s="224" t="n">
        <f aca="false">BJ233+BK233+BL233</f>
        <v>0</v>
      </c>
      <c r="BJ233" s="225" t="n">
        <v>0</v>
      </c>
      <c r="BK233" s="225" t="n">
        <v>0</v>
      </c>
      <c r="BL233" s="225" t="n">
        <v>0</v>
      </c>
      <c r="BM233" s="224" t="n">
        <f aca="false">BN233+BO233+BP233</f>
        <v>0</v>
      </c>
      <c r="BN233" s="225" t="n">
        <v>0</v>
      </c>
      <c r="BO233" s="225" t="n">
        <v>0</v>
      </c>
      <c r="BP233" s="225" t="n">
        <v>0</v>
      </c>
      <c r="BQ233" s="224" t="n">
        <f aca="false">BR233+BS233+BT233</f>
        <v>0</v>
      </c>
      <c r="BR233" s="225" t="n">
        <v>0</v>
      </c>
      <c r="BS233" s="225" t="n">
        <v>0</v>
      </c>
      <c r="BT233" s="225" t="n">
        <v>0</v>
      </c>
      <c r="BU233" s="224" t="n">
        <f aca="false">$AW233-$AX233-AZ233</f>
        <v>-79.145</v>
      </c>
      <c r="BV233" s="224" t="n">
        <f aca="false">CH233</f>
        <v>0</v>
      </c>
      <c r="BW233" s="224" t="n">
        <f aca="false">CI233</f>
        <v>0</v>
      </c>
      <c r="BX233" s="224" t="n">
        <f aca="false">CJ233</f>
        <v>0</v>
      </c>
      <c r="BY233" s="224" t="n">
        <f aca="false">CK233</f>
        <v>0</v>
      </c>
      <c r="BZ233" s="224" t="n">
        <f aca="false">CA233+CB233+CC233</f>
        <v>0</v>
      </c>
      <c r="CA233" s="225" t="n">
        <v>0</v>
      </c>
      <c r="CB233" s="225" t="n">
        <v>0</v>
      </c>
      <c r="CC233" s="225" t="n">
        <v>0</v>
      </c>
      <c r="CD233" s="224" t="n">
        <f aca="false">CE233+CF233+CG233</f>
        <v>0</v>
      </c>
      <c r="CE233" s="225" t="n">
        <v>0</v>
      </c>
      <c r="CF233" s="225" t="n">
        <v>0</v>
      </c>
      <c r="CG233" s="225" t="n">
        <v>0</v>
      </c>
      <c r="CH233" s="224" t="n">
        <f aca="false">CI233+CJ233+CK233</f>
        <v>0</v>
      </c>
      <c r="CI233" s="225" t="n">
        <v>0</v>
      </c>
      <c r="CJ233" s="225" t="n">
        <v>0</v>
      </c>
      <c r="CK233" s="225" t="n">
        <v>0</v>
      </c>
      <c r="CL233" s="224" t="n">
        <f aca="false">$AW233-$AX233-BA233</f>
        <v>-79.145</v>
      </c>
      <c r="CM233" s="224" t="n">
        <f aca="false">CY233</f>
        <v>0</v>
      </c>
      <c r="CN233" s="224" t="n">
        <f aca="false">CZ233</f>
        <v>0</v>
      </c>
      <c r="CO233" s="224" t="n">
        <f aca="false">DA233</f>
        <v>0</v>
      </c>
      <c r="CP233" s="224" t="n">
        <f aca="false">DB233</f>
        <v>0</v>
      </c>
      <c r="CQ233" s="224" t="n">
        <f aca="false">CR233+CS233+CT233</f>
        <v>0</v>
      </c>
      <c r="CR233" s="225" t="n">
        <v>0</v>
      </c>
      <c r="CS233" s="225" t="n">
        <v>0</v>
      </c>
      <c r="CT233" s="225" t="n">
        <v>0</v>
      </c>
      <c r="CU233" s="224" t="n">
        <f aca="false">CV233+CW233+CX233</f>
        <v>0</v>
      </c>
      <c r="CV233" s="225" t="n">
        <v>0</v>
      </c>
      <c r="CW233" s="225" t="n">
        <v>0</v>
      </c>
      <c r="CX233" s="225" t="n">
        <v>0</v>
      </c>
      <c r="CY233" s="224" t="n">
        <f aca="false">CZ233+DA233+DB233</f>
        <v>0</v>
      </c>
      <c r="CZ233" s="225" t="n">
        <v>0</v>
      </c>
      <c r="DA233" s="225" t="n">
        <v>0</v>
      </c>
      <c r="DB233" s="225" t="n">
        <v>0</v>
      </c>
      <c r="DC233" s="224" t="n">
        <f aca="false">$AW233-$AX233-BB233</f>
        <v>-79.145</v>
      </c>
      <c r="DD233" s="224" t="n">
        <f aca="false">DP233</f>
        <v>0</v>
      </c>
      <c r="DE233" s="224" t="n">
        <f aca="false">DQ233</f>
        <v>0</v>
      </c>
      <c r="DF233" s="224" t="n">
        <f aca="false">DR233</f>
        <v>0</v>
      </c>
      <c r="DG233" s="224" t="n">
        <f aca="false">DS233</f>
        <v>0</v>
      </c>
      <c r="DH233" s="224" t="n">
        <f aca="false">DI233+DJ233+DK233</f>
        <v>0</v>
      </c>
      <c r="DI233" s="225" t="n">
        <v>0</v>
      </c>
      <c r="DJ233" s="225" t="n">
        <v>0</v>
      </c>
      <c r="DK233" s="225" t="n">
        <v>0</v>
      </c>
      <c r="DL233" s="224" t="n">
        <f aca="false">DM233+DN233+DO233</f>
        <v>0</v>
      </c>
      <c r="DM233" s="225" t="n">
        <v>0</v>
      </c>
      <c r="DN233" s="225" t="n">
        <v>0</v>
      </c>
      <c r="DO233" s="225" t="n">
        <v>0</v>
      </c>
      <c r="DP233" s="224" t="n">
        <f aca="false">DQ233+DR233+DS233</f>
        <v>0</v>
      </c>
      <c r="DQ233" s="225" t="n">
        <v>0</v>
      </c>
      <c r="DR233" s="225" t="n">
        <v>0</v>
      </c>
      <c r="DS233" s="225" t="n">
        <v>0</v>
      </c>
      <c r="DT233" s="224" t="n">
        <f aca="false">$AW233-$AX233-BC233</f>
        <v>-79.145</v>
      </c>
      <c r="DU233" s="224" t="n">
        <f aca="false">BC233-AY233</f>
        <v>0</v>
      </c>
      <c r="DV233" s="225"/>
      <c r="DW233" s="225"/>
      <c r="DX233" s="226"/>
      <c r="DY233" s="225"/>
      <c r="DZ233" s="226"/>
      <c r="EA233" s="227"/>
      <c r="EB233" s="213" t="n">
        <v>0</v>
      </c>
      <c r="EC233" s="190" t="str">
        <f aca="false">AN233 &amp; EB233</f>
        <v>Амортизационные отчисления0</v>
      </c>
      <c r="ED233" s="190" t="str">
        <f aca="false">AN233&amp;AO233</f>
        <v>Амортизационные отчислениянет</v>
      </c>
      <c r="EE233" s="191"/>
      <c r="EF233" s="191"/>
      <c r="EG233" s="220"/>
      <c r="EH233" s="220"/>
      <c r="EI233" s="220"/>
      <c r="EJ233" s="220"/>
      <c r="EV233" s="191"/>
    </row>
    <row r="234" customFormat="false" ht="15" hidden="false" customHeight="true" outlineLevel="0" collapsed="false">
      <c r="C234" s="204"/>
      <c r="D234" s="205"/>
      <c r="E234" s="206"/>
      <c r="F234" s="206"/>
      <c r="G234" s="206"/>
      <c r="H234" s="206"/>
      <c r="I234" s="206"/>
      <c r="J234" s="206"/>
      <c r="K234" s="205"/>
      <c r="L234" s="214"/>
      <c r="M234" s="214"/>
      <c r="N234" s="205"/>
      <c r="O234" s="205"/>
      <c r="P234" s="207"/>
      <c r="Q234" s="207"/>
      <c r="R234" s="208"/>
      <c r="S234" s="209"/>
      <c r="T234" s="210"/>
      <c r="U234" s="215"/>
      <c r="V234" s="216"/>
      <c r="W234" s="183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3"/>
      <c r="AK234" s="183"/>
      <c r="AL234" s="221"/>
      <c r="AM234" s="183" t="s">
        <v>228</v>
      </c>
      <c r="AN234" s="222" t="s">
        <v>221</v>
      </c>
      <c r="AO234" s="223" t="s">
        <v>56</v>
      </c>
      <c r="AP234" s="223"/>
      <c r="AQ234" s="223"/>
      <c r="AR234" s="223"/>
      <c r="AS234" s="223"/>
      <c r="AT234" s="223"/>
      <c r="AU234" s="223"/>
      <c r="AV234" s="223"/>
      <c r="AW234" s="224" t="n">
        <v>79.145</v>
      </c>
      <c r="AX234" s="224" t="n">
        <v>0</v>
      </c>
      <c r="AY234" s="224" t="n">
        <v>0</v>
      </c>
      <c r="AZ234" s="224" t="n">
        <f aca="false">BE234</f>
        <v>0</v>
      </c>
      <c r="BA234" s="224" t="n">
        <f aca="false">BV234</f>
        <v>0</v>
      </c>
      <c r="BB234" s="224" t="n">
        <f aca="false">CM234</f>
        <v>0</v>
      </c>
      <c r="BC234" s="224" t="n">
        <f aca="false">DD234</f>
        <v>0</v>
      </c>
      <c r="BD234" s="224" t="n">
        <f aca="false">AW234-AX234-BC234</f>
        <v>79.145</v>
      </c>
      <c r="BE234" s="224" t="n">
        <f aca="false">BQ234</f>
        <v>0</v>
      </c>
      <c r="BF234" s="224" t="n">
        <f aca="false">BR234</f>
        <v>0</v>
      </c>
      <c r="BG234" s="224" t="n">
        <f aca="false">BS234</f>
        <v>0</v>
      </c>
      <c r="BH234" s="224" t="n">
        <f aca="false">BT234</f>
        <v>0</v>
      </c>
      <c r="BI234" s="224" t="n">
        <f aca="false">BJ234+BK234+BL234</f>
        <v>0</v>
      </c>
      <c r="BJ234" s="225" t="n">
        <v>0</v>
      </c>
      <c r="BK234" s="225" t="n">
        <v>0</v>
      </c>
      <c r="BL234" s="225" t="n">
        <v>0</v>
      </c>
      <c r="BM234" s="224" t="n">
        <f aca="false">BN234+BO234+BP234</f>
        <v>0</v>
      </c>
      <c r="BN234" s="225" t="n">
        <v>0</v>
      </c>
      <c r="BO234" s="225" t="n">
        <v>0</v>
      </c>
      <c r="BP234" s="225" t="n">
        <v>0</v>
      </c>
      <c r="BQ234" s="224" t="n">
        <f aca="false">BR234+BS234+BT234</f>
        <v>0</v>
      </c>
      <c r="BR234" s="225" t="n">
        <v>0</v>
      </c>
      <c r="BS234" s="225" t="n">
        <v>0</v>
      </c>
      <c r="BT234" s="225" t="n">
        <v>0</v>
      </c>
      <c r="BU234" s="224" t="n">
        <f aca="false">$AW234-$AX234-AZ234</f>
        <v>79.145</v>
      </c>
      <c r="BV234" s="224" t="n">
        <f aca="false">CH234</f>
        <v>0</v>
      </c>
      <c r="BW234" s="224" t="n">
        <f aca="false">CI234</f>
        <v>0</v>
      </c>
      <c r="BX234" s="224" t="n">
        <f aca="false">CJ234</f>
        <v>0</v>
      </c>
      <c r="BY234" s="224" t="n">
        <f aca="false">CK234</f>
        <v>0</v>
      </c>
      <c r="BZ234" s="224" t="n">
        <f aca="false">CA234+CB234+CC234</f>
        <v>0</v>
      </c>
      <c r="CA234" s="225" t="n">
        <v>0</v>
      </c>
      <c r="CB234" s="225" t="n">
        <v>0</v>
      </c>
      <c r="CC234" s="225" t="n">
        <v>0</v>
      </c>
      <c r="CD234" s="224" t="n">
        <f aca="false">CE234+CF234+CG234</f>
        <v>0</v>
      </c>
      <c r="CE234" s="225" t="n">
        <v>0</v>
      </c>
      <c r="CF234" s="225" t="n">
        <v>0</v>
      </c>
      <c r="CG234" s="225" t="n">
        <v>0</v>
      </c>
      <c r="CH234" s="224" t="n">
        <f aca="false">CI234+CJ234+CK234</f>
        <v>0</v>
      </c>
      <c r="CI234" s="225" t="n">
        <v>0</v>
      </c>
      <c r="CJ234" s="225" t="n">
        <v>0</v>
      </c>
      <c r="CK234" s="225" t="n">
        <v>0</v>
      </c>
      <c r="CL234" s="224" t="n">
        <f aca="false">$AW234-$AX234-BA234</f>
        <v>79.145</v>
      </c>
      <c r="CM234" s="224" t="n">
        <f aca="false">CY234</f>
        <v>0</v>
      </c>
      <c r="CN234" s="224" t="n">
        <f aca="false">CZ234</f>
        <v>0</v>
      </c>
      <c r="CO234" s="224" t="n">
        <f aca="false">DA234</f>
        <v>0</v>
      </c>
      <c r="CP234" s="224" t="n">
        <f aca="false">DB234</f>
        <v>0</v>
      </c>
      <c r="CQ234" s="224" t="n">
        <f aca="false">CR234+CS234+CT234</f>
        <v>0</v>
      </c>
      <c r="CR234" s="225" t="n">
        <v>0</v>
      </c>
      <c r="CS234" s="225" t="n">
        <v>0</v>
      </c>
      <c r="CT234" s="225" t="n">
        <v>0</v>
      </c>
      <c r="CU234" s="224" t="n">
        <f aca="false">CV234+CW234+CX234</f>
        <v>0</v>
      </c>
      <c r="CV234" s="225" t="n">
        <v>0</v>
      </c>
      <c r="CW234" s="225" t="n">
        <v>0</v>
      </c>
      <c r="CX234" s="225" t="n">
        <v>0</v>
      </c>
      <c r="CY234" s="224" t="n">
        <f aca="false">CZ234+DA234+DB234</f>
        <v>0</v>
      </c>
      <c r="CZ234" s="225" t="n">
        <v>0</v>
      </c>
      <c r="DA234" s="225" t="n">
        <v>0</v>
      </c>
      <c r="DB234" s="225" t="n">
        <v>0</v>
      </c>
      <c r="DC234" s="224" t="n">
        <f aca="false">$AW234-$AX234-BB234</f>
        <v>79.145</v>
      </c>
      <c r="DD234" s="224" t="n">
        <f aca="false">DP234</f>
        <v>0</v>
      </c>
      <c r="DE234" s="224" t="n">
        <f aca="false">DQ234</f>
        <v>0</v>
      </c>
      <c r="DF234" s="224" t="n">
        <f aca="false">DR234</f>
        <v>0</v>
      </c>
      <c r="DG234" s="224" t="n">
        <f aca="false">DS234</f>
        <v>0</v>
      </c>
      <c r="DH234" s="224" t="n">
        <f aca="false">DI234+DJ234+DK234</f>
        <v>0</v>
      </c>
      <c r="DI234" s="225" t="n">
        <v>0</v>
      </c>
      <c r="DJ234" s="225" t="n">
        <v>0</v>
      </c>
      <c r="DK234" s="225" t="n">
        <v>0</v>
      </c>
      <c r="DL234" s="224" t="n">
        <f aca="false">DM234+DN234+DO234</f>
        <v>0</v>
      </c>
      <c r="DM234" s="225" t="n">
        <v>0</v>
      </c>
      <c r="DN234" s="225" t="n">
        <v>0</v>
      </c>
      <c r="DO234" s="225" t="n">
        <v>0</v>
      </c>
      <c r="DP234" s="224" t="n">
        <f aca="false">DQ234+DR234+DS234</f>
        <v>0</v>
      </c>
      <c r="DQ234" s="225" t="n">
        <v>0</v>
      </c>
      <c r="DR234" s="225" t="n">
        <v>0</v>
      </c>
      <c r="DS234" s="225" t="n">
        <v>0</v>
      </c>
      <c r="DT234" s="224" t="n">
        <f aca="false">$AW234-$AX234-BC234</f>
        <v>79.145</v>
      </c>
      <c r="DU234" s="224" t="n">
        <f aca="false">BC234-AY234</f>
        <v>0</v>
      </c>
      <c r="DV234" s="225"/>
      <c r="DW234" s="225"/>
      <c r="DX234" s="226"/>
      <c r="DY234" s="225"/>
      <c r="DZ234" s="226"/>
      <c r="EA234" s="227"/>
      <c r="EB234" s="213" t="n">
        <v>0</v>
      </c>
      <c r="EC234" s="190" t="str">
        <f aca="false">AN234 &amp; EB234</f>
        <v>Прибыль направляемая на инвестиции0</v>
      </c>
      <c r="ED234" s="190" t="str">
        <f aca="false">AN234&amp;AO234</f>
        <v>Прибыль направляемая на инвестициинет</v>
      </c>
      <c r="EE234" s="191"/>
      <c r="EF234" s="191"/>
      <c r="EG234" s="220"/>
      <c r="EH234" s="220"/>
      <c r="EI234" s="220"/>
      <c r="EJ234" s="220"/>
      <c r="EV234" s="191"/>
    </row>
    <row r="235" customFormat="false" ht="11.25" hidden="false" customHeight="true" outlineLevel="0" collapsed="false">
      <c r="C235" s="204"/>
      <c r="D235" s="205" t="n">
        <v>56</v>
      </c>
      <c r="E235" s="206" t="s">
        <v>259</v>
      </c>
      <c r="F235" s="206" t="s">
        <v>260</v>
      </c>
      <c r="G235" s="206" t="s">
        <v>261</v>
      </c>
      <c r="H235" s="206" t="s">
        <v>358</v>
      </c>
      <c r="I235" s="206" t="s">
        <v>345</v>
      </c>
      <c r="J235" s="206" t="s">
        <v>346</v>
      </c>
      <c r="K235" s="205" t="s">
        <v>347</v>
      </c>
      <c r="L235" s="206"/>
      <c r="M235" s="206"/>
      <c r="N235" s="205" t="n">
        <v>5</v>
      </c>
      <c r="O235" s="205" t="n">
        <v>2021</v>
      </c>
      <c r="P235" s="207" t="s">
        <v>171</v>
      </c>
      <c r="Q235" s="207" t="s">
        <v>298</v>
      </c>
      <c r="R235" s="208" t="n">
        <v>100</v>
      </c>
      <c r="S235" s="209" t="n">
        <v>100</v>
      </c>
      <c r="T235" s="210"/>
      <c r="U235" s="211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/>
      <c r="AF235" s="212"/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  <c r="BI235" s="212"/>
      <c r="BJ235" s="212"/>
      <c r="BK235" s="212"/>
      <c r="BL235" s="212"/>
      <c r="BM235" s="212"/>
      <c r="BN235" s="212"/>
      <c r="BO235" s="212"/>
      <c r="BP235" s="212"/>
      <c r="BQ235" s="212"/>
      <c r="BR235" s="212"/>
      <c r="BS235" s="212"/>
      <c r="BT235" s="212"/>
      <c r="BU235" s="212"/>
      <c r="BV235" s="212"/>
      <c r="BW235" s="212"/>
      <c r="BX235" s="212"/>
      <c r="BY235" s="212"/>
      <c r="BZ235" s="212"/>
      <c r="CA235" s="212"/>
      <c r="CB235" s="212"/>
      <c r="CC235" s="212"/>
      <c r="CD235" s="212"/>
      <c r="CE235" s="212"/>
      <c r="CF235" s="212"/>
      <c r="CG235" s="212"/>
      <c r="CH235" s="212"/>
      <c r="CI235" s="212"/>
      <c r="CJ235" s="212"/>
      <c r="CK235" s="212"/>
      <c r="CL235" s="212"/>
      <c r="CM235" s="212"/>
      <c r="CN235" s="212"/>
      <c r="CO235" s="212"/>
      <c r="CP235" s="212"/>
      <c r="CQ235" s="212"/>
      <c r="CR235" s="212"/>
      <c r="CS235" s="212"/>
      <c r="CT235" s="212"/>
      <c r="CU235" s="212"/>
      <c r="CV235" s="212"/>
      <c r="CW235" s="212"/>
      <c r="CX235" s="212"/>
      <c r="CY235" s="212"/>
      <c r="CZ235" s="212"/>
      <c r="DA235" s="212"/>
      <c r="DB235" s="212"/>
      <c r="DC235" s="212"/>
      <c r="DD235" s="212"/>
      <c r="DE235" s="212"/>
      <c r="DF235" s="212"/>
      <c r="DG235" s="212"/>
      <c r="DH235" s="212"/>
      <c r="DI235" s="212"/>
      <c r="DJ235" s="212"/>
      <c r="DK235" s="212"/>
      <c r="DL235" s="212"/>
      <c r="DM235" s="212"/>
      <c r="DN235" s="212"/>
      <c r="DO235" s="212"/>
      <c r="DP235" s="212"/>
      <c r="DQ235" s="212"/>
      <c r="DR235" s="212"/>
      <c r="DS235" s="212"/>
      <c r="DT235" s="212"/>
      <c r="DU235" s="212"/>
      <c r="DV235" s="212"/>
      <c r="DW235" s="212"/>
      <c r="DX235" s="212"/>
      <c r="DY235" s="212"/>
      <c r="DZ235" s="212"/>
      <c r="EA235" s="212"/>
      <c r="EB235" s="213"/>
      <c r="EC235" s="191"/>
      <c r="ED235" s="191"/>
      <c r="EE235" s="191"/>
      <c r="EF235" s="191"/>
      <c r="EG235" s="191"/>
      <c r="EH235" s="191"/>
      <c r="EI235" s="191"/>
    </row>
    <row r="236" customFormat="false" ht="11.25" hidden="false" customHeight="true" outlineLevel="0" collapsed="false">
      <c r="C236" s="204"/>
      <c r="D236" s="205"/>
      <c r="E236" s="206"/>
      <c r="F236" s="206"/>
      <c r="G236" s="206"/>
      <c r="H236" s="206"/>
      <c r="I236" s="206"/>
      <c r="J236" s="206"/>
      <c r="K236" s="205"/>
      <c r="L236" s="214"/>
      <c r="M236" s="214"/>
      <c r="N236" s="205"/>
      <c r="O236" s="205"/>
      <c r="P236" s="207"/>
      <c r="Q236" s="207"/>
      <c r="R236" s="208"/>
      <c r="S236" s="209"/>
      <c r="T236" s="210"/>
      <c r="U236" s="215"/>
      <c r="V236" s="216" t="n">
        <v>1</v>
      </c>
      <c r="W236" s="183" t="s">
        <v>266</v>
      </c>
      <c r="X236" s="183" t="s">
        <v>349</v>
      </c>
      <c r="Y236" s="183" t="s">
        <v>268</v>
      </c>
      <c r="Z236" s="183" t="s">
        <v>345</v>
      </c>
      <c r="AA236" s="183" t="s">
        <v>346</v>
      </c>
      <c r="AB236" s="183" t="s">
        <v>347</v>
      </c>
      <c r="AC236" s="183" t="s">
        <v>350</v>
      </c>
      <c r="AD236" s="183" t="s">
        <v>351</v>
      </c>
      <c r="AE236" s="183" t="s">
        <v>352</v>
      </c>
      <c r="AF236" s="183" t="s">
        <v>353</v>
      </c>
      <c r="AG236" s="183" t="s">
        <v>345</v>
      </c>
      <c r="AH236" s="183" t="s">
        <v>346</v>
      </c>
      <c r="AI236" s="183" t="s">
        <v>347</v>
      </c>
      <c r="AJ236" s="183" t="s">
        <v>350</v>
      </c>
      <c r="AK236" s="183" t="s">
        <v>351</v>
      </c>
      <c r="AL236" s="217"/>
      <c r="AM236" s="218"/>
      <c r="AN236" s="219"/>
      <c r="AO236" s="219"/>
      <c r="AP236" s="219"/>
      <c r="AQ236" s="219"/>
      <c r="AR236" s="219"/>
      <c r="AS236" s="219"/>
      <c r="AT236" s="219"/>
      <c r="AU236" s="219"/>
      <c r="AV236" s="219"/>
      <c r="AW236" s="143"/>
      <c r="AX236" s="143"/>
      <c r="AY236" s="143"/>
      <c r="AZ236" s="143"/>
      <c r="BA236" s="143"/>
      <c r="BB236" s="143"/>
      <c r="BC236" s="143"/>
      <c r="BD236" s="143"/>
      <c r="BE236" s="143"/>
      <c r="BF236" s="143"/>
      <c r="BG236" s="143"/>
      <c r="BH236" s="143"/>
      <c r="BI236" s="143"/>
      <c r="BJ236" s="143"/>
      <c r="BK236" s="143"/>
      <c r="BL236" s="143"/>
      <c r="BM236" s="143"/>
      <c r="BN236" s="143"/>
      <c r="BO236" s="143"/>
      <c r="BP236" s="143"/>
      <c r="BQ236" s="143"/>
      <c r="BR236" s="143"/>
      <c r="BS236" s="143"/>
      <c r="BT236" s="143"/>
      <c r="BU236" s="143"/>
      <c r="BV236" s="143"/>
      <c r="BW236" s="143"/>
      <c r="BX236" s="143"/>
      <c r="BY236" s="143"/>
      <c r="BZ236" s="143"/>
      <c r="CA236" s="143"/>
      <c r="CB236" s="143"/>
      <c r="CC236" s="143"/>
      <c r="CD236" s="143"/>
      <c r="CE236" s="143"/>
      <c r="CF236" s="143"/>
      <c r="CG236" s="143"/>
      <c r="CH236" s="143"/>
      <c r="CI236" s="143"/>
      <c r="CJ236" s="143"/>
      <c r="CK236" s="143"/>
      <c r="CL236" s="143"/>
      <c r="CM236" s="143"/>
      <c r="CN236" s="143"/>
      <c r="CO236" s="143"/>
      <c r="CP236" s="143"/>
      <c r="CQ236" s="143"/>
      <c r="CR236" s="143"/>
      <c r="CS236" s="143"/>
      <c r="CT236" s="143"/>
      <c r="CU236" s="143"/>
      <c r="CV236" s="143"/>
      <c r="CW236" s="143"/>
      <c r="CX236" s="143"/>
      <c r="CY236" s="143"/>
      <c r="CZ236" s="143"/>
      <c r="DA236" s="143"/>
      <c r="DB236" s="143"/>
      <c r="DC236" s="143"/>
      <c r="DD236" s="143"/>
      <c r="DE236" s="143"/>
      <c r="DF236" s="143"/>
      <c r="DG236" s="143"/>
      <c r="DH236" s="143"/>
      <c r="DI236" s="143"/>
      <c r="DJ236" s="143"/>
      <c r="DK236" s="143"/>
      <c r="DL236" s="143"/>
      <c r="DM236" s="143"/>
      <c r="DN236" s="143"/>
      <c r="DO236" s="143"/>
      <c r="DP236" s="143"/>
      <c r="DQ236" s="143"/>
      <c r="DR236" s="143"/>
      <c r="DS236" s="143"/>
      <c r="DT236" s="143"/>
      <c r="DU236" s="143"/>
      <c r="DV236" s="143"/>
      <c r="DW236" s="143"/>
      <c r="DX236" s="143"/>
      <c r="DY236" s="143"/>
      <c r="DZ236" s="143"/>
      <c r="EA236" s="143"/>
      <c r="EB236" s="213"/>
      <c r="EC236" s="220"/>
      <c r="ED236" s="220"/>
      <c r="EE236" s="220"/>
      <c r="EF236" s="191"/>
      <c r="EG236" s="220"/>
      <c r="EH236" s="220"/>
      <c r="EI236" s="220"/>
      <c r="EJ236" s="220"/>
      <c r="EK236" s="220"/>
    </row>
    <row r="237" customFormat="false" ht="15" hidden="false" customHeight="true" outlineLevel="0" collapsed="false">
      <c r="C237" s="204"/>
      <c r="D237" s="205"/>
      <c r="E237" s="206"/>
      <c r="F237" s="206"/>
      <c r="G237" s="206"/>
      <c r="H237" s="206"/>
      <c r="I237" s="206"/>
      <c r="J237" s="206"/>
      <c r="K237" s="205"/>
      <c r="L237" s="214"/>
      <c r="M237" s="214"/>
      <c r="N237" s="205"/>
      <c r="O237" s="205"/>
      <c r="P237" s="207"/>
      <c r="Q237" s="207"/>
      <c r="R237" s="208"/>
      <c r="S237" s="209"/>
      <c r="T237" s="210"/>
      <c r="U237" s="215"/>
      <c r="V237" s="216"/>
      <c r="W237" s="183"/>
      <c r="X237" s="183"/>
      <c r="Y237" s="183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3"/>
      <c r="AK237" s="183"/>
      <c r="AL237" s="221"/>
      <c r="AM237" s="183" t="s">
        <v>274</v>
      </c>
      <c r="AN237" s="222" t="s">
        <v>223</v>
      </c>
      <c r="AO237" s="223" t="s">
        <v>56</v>
      </c>
      <c r="AP237" s="223"/>
      <c r="AQ237" s="223"/>
      <c r="AR237" s="223"/>
      <c r="AS237" s="223"/>
      <c r="AT237" s="223"/>
      <c r="AU237" s="223"/>
      <c r="AV237" s="223"/>
      <c r="AW237" s="224" t="n">
        <v>146.065</v>
      </c>
      <c r="AX237" s="224" t="n">
        <v>146.065</v>
      </c>
      <c r="AY237" s="224" t="n">
        <v>0</v>
      </c>
      <c r="AZ237" s="224" t="n">
        <f aca="false">BE237</f>
        <v>0</v>
      </c>
      <c r="BA237" s="224" t="n">
        <f aca="false">BV237</f>
        <v>0</v>
      </c>
      <c r="BB237" s="224" t="n">
        <f aca="false">CM237</f>
        <v>0</v>
      </c>
      <c r="BC237" s="224" t="n">
        <f aca="false">DD237</f>
        <v>0</v>
      </c>
      <c r="BD237" s="224" t="n">
        <f aca="false">AW237-AX237-BC237</f>
        <v>0</v>
      </c>
      <c r="BE237" s="224" t="n">
        <f aca="false">BQ237</f>
        <v>0</v>
      </c>
      <c r="BF237" s="224" t="n">
        <f aca="false">BR237</f>
        <v>0</v>
      </c>
      <c r="BG237" s="224" t="n">
        <f aca="false">BS237</f>
        <v>0</v>
      </c>
      <c r="BH237" s="224" t="n">
        <f aca="false">BT237</f>
        <v>0</v>
      </c>
      <c r="BI237" s="224" t="n">
        <f aca="false">BJ237+BK237+BL237</f>
        <v>0</v>
      </c>
      <c r="BJ237" s="225" t="n">
        <v>0</v>
      </c>
      <c r="BK237" s="225" t="n">
        <v>0</v>
      </c>
      <c r="BL237" s="225" t="n">
        <v>0</v>
      </c>
      <c r="BM237" s="224" t="n">
        <f aca="false">BN237+BO237+BP237</f>
        <v>0</v>
      </c>
      <c r="BN237" s="225" t="n">
        <v>0</v>
      </c>
      <c r="BO237" s="225" t="n">
        <v>0</v>
      </c>
      <c r="BP237" s="225" t="n">
        <v>0</v>
      </c>
      <c r="BQ237" s="224" t="n">
        <f aca="false">BR237+BS237+BT237</f>
        <v>0</v>
      </c>
      <c r="BR237" s="225" t="n">
        <v>0</v>
      </c>
      <c r="BS237" s="225" t="n">
        <v>0</v>
      </c>
      <c r="BT237" s="225" t="n">
        <v>0</v>
      </c>
      <c r="BU237" s="224" t="n">
        <f aca="false">$AW237-$AX237-AZ237</f>
        <v>0</v>
      </c>
      <c r="BV237" s="224" t="n">
        <f aca="false">CH237</f>
        <v>0</v>
      </c>
      <c r="BW237" s="224" t="n">
        <f aca="false">CI237</f>
        <v>0</v>
      </c>
      <c r="BX237" s="224" t="n">
        <f aca="false">CJ237</f>
        <v>0</v>
      </c>
      <c r="BY237" s="224" t="n">
        <f aca="false">CK237</f>
        <v>0</v>
      </c>
      <c r="BZ237" s="224" t="n">
        <f aca="false">CA237+CB237+CC237</f>
        <v>0</v>
      </c>
      <c r="CA237" s="225" t="n">
        <v>0</v>
      </c>
      <c r="CB237" s="225" t="n">
        <v>0</v>
      </c>
      <c r="CC237" s="225" t="n">
        <v>0</v>
      </c>
      <c r="CD237" s="224" t="n">
        <f aca="false">CE237+CF237+CG237</f>
        <v>0</v>
      </c>
      <c r="CE237" s="225" t="n">
        <v>0</v>
      </c>
      <c r="CF237" s="225" t="n">
        <v>0</v>
      </c>
      <c r="CG237" s="225" t="n">
        <v>0</v>
      </c>
      <c r="CH237" s="224" t="n">
        <f aca="false">CI237+CJ237+CK237</f>
        <v>0</v>
      </c>
      <c r="CI237" s="225" t="n">
        <v>0</v>
      </c>
      <c r="CJ237" s="225" t="n">
        <v>0</v>
      </c>
      <c r="CK237" s="225" t="n">
        <v>0</v>
      </c>
      <c r="CL237" s="224" t="n">
        <f aca="false">$AW237-$AX237-BA237</f>
        <v>0</v>
      </c>
      <c r="CM237" s="224" t="n">
        <f aca="false">CY237</f>
        <v>0</v>
      </c>
      <c r="CN237" s="224" t="n">
        <f aca="false">CZ237</f>
        <v>0</v>
      </c>
      <c r="CO237" s="224" t="n">
        <f aca="false">DA237</f>
        <v>0</v>
      </c>
      <c r="CP237" s="224" t="n">
        <f aca="false">DB237</f>
        <v>0</v>
      </c>
      <c r="CQ237" s="224" t="n">
        <f aca="false">CR237+CS237+CT237</f>
        <v>0</v>
      </c>
      <c r="CR237" s="225" t="n">
        <v>0</v>
      </c>
      <c r="CS237" s="225" t="n">
        <v>0</v>
      </c>
      <c r="CT237" s="225" t="n">
        <v>0</v>
      </c>
      <c r="CU237" s="224" t="n">
        <f aca="false">CV237+CW237+CX237</f>
        <v>0</v>
      </c>
      <c r="CV237" s="225" t="n">
        <v>0</v>
      </c>
      <c r="CW237" s="225" t="n">
        <v>0</v>
      </c>
      <c r="CX237" s="225" t="n">
        <v>0</v>
      </c>
      <c r="CY237" s="224" t="n">
        <f aca="false">CZ237+DA237+DB237</f>
        <v>0</v>
      </c>
      <c r="CZ237" s="225" t="n">
        <v>0</v>
      </c>
      <c r="DA237" s="225" t="n">
        <v>0</v>
      </c>
      <c r="DB237" s="225" t="n">
        <v>0</v>
      </c>
      <c r="DC237" s="224" t="n">
        <f aca="false">$AW237-$AX237-BB237</f>
        <v>0</v>
      </c>
      <c r="DD237" s="224" t="n">
        <f aca="false">DP237</f>
        <v>0</v>
      </c>
      <c r="DE237" s="224" t="n">
        <f aca="false">DQ237</f>
        <v>0</v>
      </c>
      <c r="DF237" s="224" t="n">
        <f aca="false">DR237</f>
        <v>0</v>
      </c>
      <c r="DG237" s="224" t="n">
        <f aca="false">DS237</f>
        <v>0</v>
      </c>
      <c r="DH237" s="224" t="n">
        <f aca="false">DI237+DJ237+DK237</f>
        <v>0</v>
      </c>
      <c r="DI237" s="225" t="n">
        <v>0</v>
      </c>
      <c r="DJ237" s="225" t="n">
        <v>0</v>
      </c>
      <c r="DK237" s="225" t="n">
        <v>0</v>
      </c>
      <c r="DL237" s="224" t="n">
        <f aca="false">DM237+DN237+DO237</f>
        <v>0</v>
      </c>
      <c r="DM237" s="225" t="n">
        <v>0</v>
      </c>
      <c r="DN237" s="225" t="n">
        <v>0</v>
      </c>
      <c r="DO237" s="225" t="n">
        <v>0</v>
      </c>
      <c r="DP237" s="224" t="n">
        <f aca="false">DQ237+DR237+DS237</f>
        <v>0</v>
      </c>
      <c r="DQ237" s="225" t="n">
        <v>0</v>
      </c>
      <c r="DR237" s="225" t="n">
        <v>0</v>
      </c>
      <c r="DS237" s="225" t="n">
        <v>0</v>
      </c>
      <c r="DT237" s="224" t="n">
        <f aca="false">$AW237-$AX237-BC237</f>
        <v>0</v>
      </c>
      <c r="DU237" s="224" t="n">
        <f aca="false">BC237-AY237</f>
        <v>0</v>
      </c>
      <c r="DV237" s="225"/>
      <c r="DW237" s="225"/>
      <c r="DX237" s="226"/>
      <c r="DY237" s="225"/>
      <c r="DZ237" s="226"/>
      <c r="EA237" s="227"/>
      <c r="EB237" s="213" t="n">
        <v>0</v>
      </c>
      <c r="EC237" s="190" t="str">
        <f aca="false">AN237 &amp; EB237</f>
        <v>Амортизационные отчисления0</v>
      </c>
      <c r="ED237" s="190" t="str">
        <f aca="false">AN237&amp;AO237</f>
        <v>Амортизационные отчислениянет</v>
      </c>
      <c r="EE237" s="191"/>
      <c r="EF237" s="191"/>
      <c r="EG237" s="220"/>
      <c r="EH237" s="220"/>
      <c r="EI237" s="220"/>
      <c r="EJ237" s="220"/>
      <c r="EV237" s="191"/>
    </row>
    <row r="238" customFormat="false" ht="15" hidden="false" customHeight="true" outlineLevel="0" collapsed="false">
      <c r="C238" s="204"/>
      <c r="D238" s="205"/>
      <c r="E238" s="206"/>
      <c r="F238" s="206"/>
      <c r="G238" s="206"/>
      <c r="H238" s="206"/>
      <c r="I238" s="206"/>
      <c r="J238" s="206"/>
      <c r="K238" s="205"/>
      <c r="L238" s="214"/>
      <c r="M238" s="214"/>
      <c r="N238" s="205"/>
      <c r="O238" s="205"/>
      <c r="P238" s="207"/>
      <c r="Q238" s="207"/>
      <c r="R238" s="208"/>
      <c r="S238" s="209"/>
      <c r="T238" s="210"/>
      <c r="U238" s="215"/>
      <c r="V238" s="216"/>
      <c r="W238" s="183"/>
      <c r="X238" s="183"/>
      <c r="Y238" s="183"/>
      <c r="Z238" s="183"/>
      <c r="AA238" s="183"/>
      <c r="AB238" s="183"/>
      <c r="AC238" s="183"/>
      <c r="AD238" s="183"/>
      <c r="AE238" s="183"/>
      <c r="AF238" s="183"/>
      <c r="AG238" s="183"/>
      <c r="AH238" s="183"/>
      <c r="AI238" s="183"/>
      <c r="AJ238" s="183"/>
      <c r="AK238" s="183"/>
      <c r="AL238" s="221"/>
      <c r="AM238" s="183" t="s">
        <v>228</v>
      </c>
      <c r="AN238" s="222" t="s">
        <v>221</v>
      </c>
      <c r="AO238" s="223" t="s">
        <v>56</v>
      </c>
      <c r="AP238" s="223"/>
      <c r="AQ238" s="223"/>
      <c r="AR238" s="223"/>
      <c r="AS238" s="223"/>
      <c r="AT238" s="223"/>
      <c r="AU238" s="223"/>
      <c r="AV238" s="223"/>
      <c r="AW238" s="224" t="n">
        <v>0</v>
      </c>
      <c r="AX238" s="224" t="n">
        <v>0</v>
      </c>
      <c r="AY238" s="224" t="n">
        <v>0</v>
      </c>
      <c r="AZ238" s="224" t="n">
        <f aca="false">BE238</f>
        <v>0</v>
      </c>
      <c r="BA238" s="224" t="n">
        <f aca="false">BV238</f>
        <v>0</v>
      </c>
      <c r="BB238" s="224" t="n">
        <f aca="false">CM238</f>
        <v>0</v>
      </c>
      <c r="BC238" s="224" t="n">
        <f aca="false">DD238</f>
        <v>0</v>
      </c>
      <c r="BD238" s="224" t="n">
        <f aca="false">AW238-AX238-BC238</f>
        <v>0</v>
      </c>
      <c r="BE238" s="224" t="n">
        <f aca="false">BQ238</f>
        <v>0</v>
      </c>
      <c r="BF238" s="224" t="n">
        <f aca="false">BR238</f>
        <v>0</v>
      </c>
      <c r="BG238" s="224" t="n">
        <f aca="false">BS238</f>
        <v>0</v>
      </c>
      <c r="BH238" s="224" t="n">
        <f aca="false">BT238</f>
        <v>0</v>
      </c>
      <c r="BI238" s="224" t="n">
        <f aca="false">BJ238+BK238+BL238</f>
        <v>0</v>
      </c>
      <c r="BJ238" s="225" t="n">
        <v>0</v>
      </c>
      <c r="BK238" s="225" t="n">
        <v>0</v>
      </c>
      <c r="BL238" s="225" t="n">
        <v>0</v>
      </c>
      <c r="BM238" s="224" t="n">
        <f aca="false">BN238+BO238+BP238</f>
        <v>0</v>
      </c>
      <c r="BN238" s="225" t="n">
        <v>0</v>
      </c>
      <c r="BO238" s="225" t="n">
        <v>0</v>
      </c>
      <c r="BP238" s="225" t="n">
        <v>0</v>
      </c>
      <c r="BQ238" s="224" t="n">
        <f aca="false">BR238+BS238+BT238</f>
        <v>0</v>
      </c>
      <c r="BR238" s="225" t="n">
        <v>0</v>
      </c>
      <c r="BS238" s="225" t="n">
        <v>0</v>
      </c>
      <c r="BT238" s="225" t="n">
        <v>0</v>
      </c>
      <c r="BU238" s="224" t="n">
        <f aca="false">$AW238-$AX238-AZ238</f>
        <v>0</v>
      </c>
      <c r="BV238" s="224" t="n">
        <f aca="false">CH238</f>
        <v>0</v>
      </c>
      <c r="BW238" s="224" t="n">
        <f aca="false">CI238</f>
        <v>0</v>
      </c>
      <c r="BX238" s="224" t="n">
        <f aca="false">CJ238</f>
        <v>0</v>
      </c>
      <c r="BY238" s="224" t="n">
        <f aca="false">CK238</f>
        <v>0</v>
      </c>
      <c r="BZ238" s="224" t="n">
        <f aca="false">CA238+CB238+CC238</f>
        <v>0</v>
      </c>
      <c r="CA238" s="225" t="n">
        <v>0</v>
      </c>
      <c r="CB238" s="225" t="n">
        <v>0</v>
      </c>
      <c r="CC238" s="225" t="n">
        <v>0</v>
      </c>
      <c r="CD238" s="224" t="n">
        <f aca="false">CE238+CF238+CG238</f>
        <v>0</v>
      </c>
      <c r="CE238" s="225" t="n">
        <v>0</v>
      </c>
      <c r="CF238" s="225" t="n">
        <v>0</v>
      </c>
      <c r="CG238" s="225" t="n">
        <v>0</v>
      </c>
      <c r="CH238" s="224" t="n">
        <f aca="false">CI238+CJ238+CK238</f>
        <v>0</v>
      </c>
      <c r="CI238" s="225" t="n">
        <v>0</v>
      </c>
      <c r="CJ238" s="225" t="n">
        <v>0</v>
      </c>
      <c r="CK238" s="225" t="n">
        <v>0</v>
      </c>
      <c r="CL238" s="224" t="n">
        <f aca="false">$AW238-$AX238-BA238</f>
        <v>0</v>
      </c>
      <c r="CM238" s="224" t="n">
        <f aca="false">CY238</f>
        <v>0</v>
      </c>
      <c r="CN238" s="224" t="n">
        <f aca="false">CZ238</f>
        <v>0</v>
      </c>
      <c r="CO238" s="224" t="n">
        <f aca="false">DA238</f>
        <v>0</v>
      </c>
      <c r="CP238" s="224" t="n">
        <f aca="false">DB238</f>
        <v>0</v>
      </c>
      <c r="CQ238" s="224" t="n">
        <f aca="false">CR238+CS238+CT238</f>
        <v>0</v>
      </c>
      <c r="CR238" s="225" t="n">
        <v>0</v>
      </c>
      <c r="CS238" s="225" t="n">
        <v>0</v>
      </c>
      <c r="CT238" s="225" t="n">
        <v>0</v>
      </c>
      <c r="CU238" s="224" t="n">
        <f aca="false">CV238+CW238+CX238</f>
        <v>0</v>
      </c>
      <c r="CV238" s="225" t="n">
        <v>0</v>
      </c>
      <c r="CW238" s="225" t="n">
        <v>0</v>
      </c>
      <c r="CX238" s="225" t="n">
        <v>0</v>
      </c>
      <c r="CY238" s="224" t="n">
        <f aca="false">CZ238+DA238+DB238</f>
        <v>0</v>
      </c>
      <c r="CZ238" s="225" t="n">
        <v>0</v>
      </c>
      <c r="DA238" s="225" t="n">
        <v>0</v>
      </c>
      <c r="DB238" s="225" t="n">
        <v>0</v>
      </c>
      <c r="DC238" s="224" t="n">
        <f aca="false">$AW238-$AX238-BB238</f>
        <v>0</v>
      </c>
      <c r="DD238" s="224" t="n">
        <f aca="false">DP238</f>
        <v>0</v>
      </c>
      <c r="DE238" s="224" t="n">
        <f aca="false">DQ238</f>
        <v>0</v>
      </c>
      <c r="DF238" s="224" t="n">
        <f aca="false">DR238</f>
        <v>0</v>
      </c>
      <c r="DG238" s="224" t="n">
        <f aca="false">DS238</f>
        <v>0</v>
      </c>
      <c r="DH238" s="224" t="n">
        <f aca="false">DI238+DJ238+DK238</f>
        <v>0</v>
      </c>
      <c r="DI238" s="225" t="n">
        <v>0</v>
      </c>
      <c r="DJ238" s="225" t="n">
        <v>0</v>
      </c>
      <c r="DK238" s="225" t="n">
        <v>0</v>
      </c>
      <c r="DL238" s="224" t="n">
        <f aca="false">DM238+DN238+DO238</f>
        <v>0</v>
      </c>
      <c r="DM238" s="225" t="n">
        <v>0</v>
      </c>
      <c r="DN238" s="225" t="n">
        <v>0</v>
      </c>
      <c r="DO238" s="225" t="n">
        <v>0</v>
      </c>
      <c r="DP238" s="224" t="n">
        <f aca="false">DQ238+DR238+DS238</f>
        <v>0</v>
      </c>
      <c r="DQ238" s="225" t="n">
        <v>0</v>
      </c>
      <c r="DR238" s="225" t="n">
        <v>0</v>
      </c>
      <c r="DS238" s="225" t="n">
        <v>0</v>
      </c>
      <c r="DT238" s="224" t="n">
        <f aca="false">$AW238-$AX238-BC238</f>
        <v>0</v>
      </c>
      <c r="DU238" s="224" t="n">
        <f aca="false">BC238-AY238</f>
        <v>0</v>
      </c>
      <c r="DV238" s="225"/>
      <c r="DW238" s="225"/>
      <c r="DX238" s="226"/>
      <c r="DY238" s="225"/>
      <c r="DZ238" s="226"/>
      <c r="EA238" s="227"/>
      <c r="EB238" s="213" t="n">
        <v>0</v>
      </c>
      <c r="EC238" s="190" t="str">
        <f aca="false">AN238 &amp; EB238</f>
        <v>Прибыль направляемая на инвестиции0</v>
      </c>
      <c r="ED238" s="190" t="str">
        <f aca="false">AN238&amp;AO238</f>
        <v>Прибыль направляемая на инвестициинет</v>
      </c>
      <c r="EE238" s="191"/>
      <c r="EF238" s="191"/>
      <c r="EG238" s="220"/>
      <c r="EH238" s="220"/>
      <c r="EI238" s="220"/>
      <c r="EJ238" s="220"/>
      <c r="EV238" s="191"/>
    </row>
    <row r="239" customFormat="false" ht="11.25" hidden="false" customHeight="true" outlineLevel="0" collapsed="false">
      <c r="C239" s="204"/>
      <c r="D239" s="205" t="n">
        <v>57</v>
      </c>
      <c r="E239" s="206" t="s">
        <v>259</v>
      </c>
      <c r="F239" s="206" t="s">
        <v>260</v>
      </c>
      <c r="G239" s="206" t="s">
        <v>261</v>
      </c>
      <c r="H239" s="206" t="s">
        <v>359</v>
      </c>
      <c r="I239" s="206" t="s">
        <v>360</v>
      </c>
      <c r="J239" s="206" t="s">
        <v>361</v>
      </c>
      <c r="K239" s="205" t="s">
        <v>362</v>
      </c>
      <c r="L239" s="206"/>
      <c r="M239" s="206"/>
      <c r="N239" s="205" t="n">
        <v>5</v>
      </c>
      <c r="O239" s="205" t="n">
        <v>2019</v>
      </c>
      <c r="P239" s="207" t="s">
        <v>177</v>
      </c>
      <c r="Q239" s="207" t="s">
        <v>265</v>
      </c>
      <c r="R239" s="208" t="n">
        <v>100.000020186666</v>
      </c>
      <c r="S239" s="209" t="n">
        <v>100</v>
      </c>
      <c r="T239" s="210"/>
      <c r="U239" s="211"/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/>
      <c r="AF239" s="212"/>
      <c r="AG239" s="212"/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  <c r="BI239" s="212"/>
      <c r="BJ239" s="212"/>
      <c r="BK239" s="212"/>
      <c r="BL239" s="212"/>
      <c r="BM239" s="212"/>
      <c r="BN239" s="212"/>
      <c r="BO239" s="212"/>
      <c r="BP239" s="212"/>
      <c r="BQ239" s="212"/>
      <c r="BR239" s="212"/>
      <c r="BS239" s="212"/>
      <c r="BT239" s="212"/>
      <c r="BU239" s="212"/>
      <c r="BV239" s="212"/>
      <c r="BW239" s="212"/>
      <c r="BX239" s="212"/>
      <c r="BY239" s="212"/>
      <c r="BZ239" s="212"/>
      <c r="CA239" s="212"/>
      <c r="CB239" s="212"/>
      <c r="CC239" s="212"/>
      <c r="CD239" s="212"/>
      <c r="CE239" s="212"/>
      <c r="CF239" s="212"/>
      <c r="CG239" s="212"/>
      <c r="CH239" s="212"/>
      <c r="CI239" s="212"/>
      <c r="CJ239" s="212"/>
      <c r="CK239" s="212"/>
      <c r="CL239" s="212"/>
      <c r="CM239" s="212"/>
      <c r="CN239" s="212"/>
      <c r="CO239" s="212"/>
      <c r="CP239" s="212"/>
      <c r="CQ239" s="212"/>
      <c r="CR239" s="212"/>
      <c r="CS239" s="212"/>
      <c r="CT239" s="212"/>
      <c r="CU239" s="212"/>
      <c r="CV239" s="212"/>
      <c r="CW239" s="212"/>
      <c r="CX239" s="212"/>
      <c r="CY239" s="212"/>
      <c r="CZ239" s="212"/>
      <c r="DA239" s="212"/>
      <c r="DB239" s="212"/>
      <c r="DC239" s="212"/>
      <c r="DD239" s="212"/>
      <c r="DE239" s="212"/>
      <c r="DF239" s="212"/>
      <c r="DG239" s="212"/>
      <c r="DH239" s="212"/>
      <c r="DI239" s="212"/>
      <c r="DJ239" s="212"/>
      <c r="DK239" s="212"/>
      <c r="DL239" s="212"/>
      <c r="DM239" s="212"/>
      <c r="DN239" s="212"/>
      <c r="DO239" s="212"/>
      <c r="DP239" s="212"/>
      <c r="DQ239" s="212"/>
      <c r="DR239" s="212"/>
      <c r="DS239" s="212"/>
      <c r="DT239" s="212"/>
      <c r="DU239" s="212"/>
      <c r="DV239" s="212"/>
      <c r="DW239" s="212"/>
      <c r="DX239" s="212"/>
      <c r="DY239" s="212"/>
      <c r="DZ239" s="212"/>
      <c r="EA239" s="212"/>
      <c r="EB239" s="213"/>
      <c r="EC239" s="191"/>
      <c r="ED239" s="191"/>
      <c r="EE239" s="191"/>
      <c r="EF239" s="191"/>
      <c r="EG239" s="191"/>
      <c r="EH239" s="191"/>
      <c r="EI239" s="191"/>
    </row>
    <row r="240" customFormat="false" ht="11.25" hidden="false" customHeight="true" outlineLevel="0" collapsed="false">
      <c r="C240" s="204"/>
      <c r="D240" s="205"/>
      <c r="E240" s="206"/>
      <c r="F240" s="206"/>
      <c r="G240" s="206"/>
      <c r="H240" s="206"/>
      <c r="I240" s="206"/>
      <c r="J240" s="206"/>
      <c r="K240" s="205"/>
      <c r="L240" s="214"/>
      <c r="M240" s="214"/>
      <c r="N240" s="205"/>
      <c r="O240" s="205"/>
      <c r="P240" s="207"/>
      <c r="Q240" s="207"/>
      <c r="R240" s="208"/>
      <c r="S240" s="209"/>
      <c r="T240" s="210"/>
      <c r="U240" s="215"/>
      <c r="V240" s="216" t="n">
        <v>1</v>
      </c>
      <c r="W240" s="183" t="s">
        <v>266</v>
      </c>
      <c r="X240" s="183" t="s">
        <v>363</v>
      </c>
      <c r="Y240" s="183" t="s">
        <v>364</v>
      </c>
      <c r="Z240" s="183" t="s">
        <v>360</v>
      </c>
      <c r="AA240" s="183" t="s">
        <v>361</v>
      </c>
      <c r="AB240" s="183" t="s">
        <v>362</v>
      </c>
      <c r="AC240" s="183" t="s">
        <v>365</v>
      </c>
      <c r="AD240" s="183" t="s">
        <v>366</v>
      </c>
      <c r="AE240" s="183" t="s">
        <v>367</v>
      </c>
      <c r="AF240" s="183" t="s">
        <v>368</v>
      </c>
      <c r="AG240" s="183" t="s">
        <v>360</v>
      </c>
      <c r="AH240" s="183" t="s">
        <v>361</v>
      </c>
      <c r="AI240" s="183" t="s">
        <v>362</v>
      </c>
      <c r="AJ240" s="183" t="s">
        <v>365</v>
      </c>
      <c r="AK240" s="183" t="s">
        <v>366</v>
      </c>
      <c r="AL240" s="217"/>
      <c r="AM240" s="218"/>
      <c r="AN240" s="219"/>
      <c r="AO240" s="219"/>
      <c r="AP240" s="219"/>
      <c r="AQ240" s="219"/>
      <c r="AR240" s="219"/>
      <c r="AS240" s="219"/>
      <c r="AT240" s="219"/>
      <c r="AU240" s="219"/>
      <c r="AV240" s="219"/>
      <c r="AW240" s="143"/>
      <c r="AX240" s="143"/>
      <c r="AY240" s="143"/>
      <c r="AZ240" s="143"/>
      <c r="BA240" s="143"/>
      <c r="BB240" s="143"/>
      <c r="BC240" s="143"/>
      <c r="BD240" s="143"/>
      <c r="BE240" s="143"/>
      <c r="BF240" s="143"/>
      <c r="BG240" s="143"/>
      <c r="BH240" s="143"/>
      <c r="BI240" s="143"/>
      <c r="BJ240" s="143"/>
      <c r="BK240" s="143"/>
      <c r="BL240" s="143"/>
      <c r="BM240" s="143"/>
      <c r="BN240" s="143"/>
      <c r="BO240" s="143"/>
      <c r="BP240" s="143"/>
      <c r="BQ240" s="143"/>
      <c r="BR240" s="143"/>
      <c r="BS240" s="143"/>
      <c r="BT240" s="143"/>
      <c r="BU240" s="143"/>
      <c r="BV240" s="143"/>
      <c r="BW240" s="143"/>
      <c r="BX240" s="143"/>
      <c r="BY240" s="143"/>
      <c r="BZ240" s="143"/>
      <c r="CA240" s="143"/>
      <c r="CB240" s="143"/>
      <c r="CC240" s="143"/>
      <c r="CD240" s="143"/>
      <c r="CE240" s="143"/>
      <c r="CF240" s="143"/>
      <c r="CG240" s="143"/>
      <c r="CH240" s="143"/>
      <c r="CI240" s="143"/>
      <c r="CJ240" s="143"/>
      <c r="CK240" s="143"/>
      <c r="CL240" s="143"/>
      <c r="CM240" s="143"/>
      <c r="CN240" s="143"/>
      <c r="CO240" s="143"/>
      <c r="CP240" s="143"/>
      <c r="CQ240" s="143"/>
      <c r="CR240" s="143"/>
      <c r="CS240" s="143"/>
      <c r="CT240" s="143"/>
      <c r="CU240" s="143"/>
      <c r="CV240" s="143"/>
      <c r="CW240" s="143"/>
      <c r="CX240" s="143"/>
      <c r="CY240" s="143"/>
      <c r="CZ240" s="143"/>
      <c r="DA240" s="143"/>
      <c r="DB240" s="143"/>
      <c r="DC240" s="143"/>
      <c r="DD240" s="143"/>
      <c r="DE240" s="143"/>
      <c r="DF240" s="143"/>
      <c r="DG240" s="143"/>
      <c r="DH240" s="143"/>
      <c r="DI240" s="143"/>
      <c r="DJ240" s="143"/>
      <c r="DK240" s="143"/>
      <c r="DL240" s="143"/>
      <c r="DM240" s="143"/>
      <c r="DN240" s="143"/>
      <c r="DO240" s="143"/>
      <c r="DP240" s="143"/>
      <c r="DQ240" s="143"/>
      <c r="DR240" s="143"/>
      <c r="DS240" s="143"/>
      <c r="DT240" s="143"/>
      <c r="DU240" s="143"/>
      <c r="DV240" s="143"/>
      <c r="DW240" s="143"/>
      <c r="DX240" s="143"/>
      <c r="DY240" s="143"/>
      <c r="DZ240" s="143"/>
      <c r="EA240" s="143"/>
      <c r="EB240" s="213"/>
      <c r="EC240" s="220"/>
      <c r="ED240" s="220"/>
      <c r="EE240" s="220"/>
      <c r="EF240" s="191"/>
      <c r="EG240" s="220"/>
      <c r="EH240" s="220"/>
      <c r="EI240" s="220"/>
      <c r="EJ240" s="220"/>
      <c r="EK240" s="220"/>
    </row>
    <row r="241" customFormat="false" ht="15" hidden="false" customHeight="true" outlineLevel="0" collapsed="false">
      <c r="C241" s="204"/>
      <c r="D241" s="205"/>
      <c r="E241" s="206"/>
      <c r="F241" s="206"/>
      <c r="G241" s="206"/>
      <c r="H241" s="206"/>
      <c r="I241" s="206"/>
      <c r="J241" s="206"/>
      <c r="K241" s="205"/>
      <c r="L241" s="214"/>
      <c r="M241" s="214"/>
      <c r="N241" s="205"/>
      <c r="O241" s="205"/>
      <c r="P241" s="207"/>
      <c r="Q241" s="207"/>
      <c r="R241" s="208"/>
      <c r="S241" s="209"/>
      <c r="T241" s="210"/>
      <c r="U241" s="215"/>
      <c r="V241" s="216"/>
      <c r="W241" s="183"/>
      <c r="X241" s="183"/>
      <c r="Y241" s="183"/>
      <c r="Z241" s="183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183"/>
      <c r="AK241" s="183"/>
      <c r="AL241" s="221"/>
      <c r="AM241" s="183" t="s">
        <v>274</v>
      </c>
      <c r="AN241" s="222" t="s">
        <v>223</v>
      </c>
      <c r="AO241" s="223" t="s">
        <v>56</v>
      </c>
      <c r="AP241" s="223"/>
      <c r="AQ241" s="223"/>
      <c r="AR241" s="223"/>
      <c r="AS241" s="223"/>
      <c r="AT241" s="223"/>
      <c r="AU241" s="223"/>
      <c r="AV241" s="223"/>
      <c r="AW241" s="224" t="n">
        <v>8234.66</v>
      </c>
      <c r="AX241" s="224" t="n">
        <v>2267.3</v>
      </c>
      <c r="AY241" s="224" t="n">
        <v>0</v>
      </c>
      <c r="AZ241" s="224" t="n">
        <f aca="false">BE241</f>
        <v>0</v>
      </c>
      <c r="BA241" s="224" t="n">
        <f aca="false">BV241</f>
        <v>0</v>
      </c>
      <c r="BB241" s="224" t="n">
        <f aca="false">CM241</f>
        <v>0</v>
      </c>
      <c r="BC241" s="224" t="n">
        <f aca="false">DD241</f>
        <v>0</v>
      </c>
      <c r="BD241" s="224" t="n">
        <f aca="false">AW241-AX241-BC241</f>
        <v>5967.36</v>
      </c>
      <c r="BE241" s="224" t="n">
        <f aca="false">BQ241</f>
        <v>0</v>
      </c>
      <c r="BF241" s="224" t="n">
        <f aca="false">BR241</f>
        <v>0</v>
      </c>
      <c r="BG241" s="224" t="n">
        <f aca="false">BS241</f>
        <v>0</v>
      </c>
      <c r="BH241" s="224" t="n">
        <f aca="false">BT241</f>
        <v>0</v>
      </c>
      <c r="BI241" s="224" t="n">
        <f aca="false">BJ241+BK241+BL241</f>
        <v>0</v>
      </c>
      <c r="BJ241" s="225" t="n">
        <v>0</v>
      </c>
      <c r="BK241" s="225" t="n">
        <v>0</v>
      </c>
      <c r="BL241" s="225" t="n">
        <v>0</v>
      </c>
      <c r="BM241" s="224" t="n">
        <f aca="false">BN241+BO241+BP241</f>
        <v>0</v>
      </c>
      <c r="BN241" s="225" t="n">
        <v>0</v>
      </c>
      <c r="BO241" s="225" t="n">
        <v>0</v>
      </c>
      <c r="BP241" s="225" t="n">
        <v>0</v>
      </c>
      <c r="BQ241" s="224" t="n">
        <f aca="false">BR241+BS241+BT241</f>
        <v>0</v>
      </c>
      <c r="BR241" s="225" t="n">
        <v>0</v>
      </c>
      <c r="BS241" s="225" t="n">
        <v>0</v>
      </c>
      <c r="BT241" s="225" t="n">
        <v>0</v>
      </c>
      <c r="BU241" s="224" t="n">
        <f aca="false">$AW241-$AX241-AZ241</f>
        <v>5967.36</v>
      </c>
      <c r="BV241" s="224" t="n">
        <f aca="false">CH241</f>
        <v>0</v>
      </c>
      <c r="BW241" s="224" t="n">
        <f aca="false">CI241</f>
        <v>0</v>
      </c>
      <c r="BX241" s="224" t="n">
        <f aca="false">CJ241</f>
        <v>0</v>
      </c>
      <c r="BY241" s="224" t="n">
        <f aca="false">CK241</f>
        <v>0</v>
      </c>
      <c r="BZ241" s="224" t="n">
        <f aca="false">CA241+CB241+CC241</f>
        <v>0</v>
      </c>
      <c r="CA241" s="225" t="n">
        <v>0</v>
      </c>
      <c r="CB241" s="225" t="n">
        <v>0</v>
      </c>
      <c r="CC241" s="225" t="n">
        <v>0</v>
      </c>
      <c r="CD241" s="224" t="n">
        <f aca="false">CE241+CF241+CG241</f>
        <v>0</v>
      </c>
      <c r="CE241" s="225" t="n">
        <v>0</v>
      </c>
      <c r="CF241" s="225" t="n">
        <v>0</v>
      </c>
      <c r="CG241" s="225" t="n">
        <v>0</v>
      </c>
      <c r="CH241" s="224" t="n">
        <f aca="false">CI241+CJ241+CK241</f>
        <v>0</v>
      </c>
      <c r="CI241" s="225" t="n">
        <v>0</v>
      </c>
      <c r="CJ241" s="225" t="n">
        <v>0</v>
      </c>
      <c r="CK241" s="225" t="n">
        <v>0</v>
      </c>
      <c r="CL241" s="224" t="n">
        <f aca="false">$AW241-$AX241-BA241</f>
        <v>5967.36</v>
      </c>
      <c r="CM241" s="224" t="n">
        <f aca="false">CY241</f>
        <v>0</v>
      </c>
      <c r="CN241" s="224" t="n">
        <f aca="false">CZ241</f>
        <v>0</v>
      </c>
      <c r="CO241" s="224" t="n">
        <f aca="false">DA241</f>
        <v>0</v>
      </c>
      <c r="CP241" s="224" t="n">
        <f aca="false">DB241</f>
        <v>0</v>
      </c>
      <c r="CQ241" s="224" t="n">
        <f aca="false">CR241+CS241+CT241</f>
        <v>0</v>
      </c>
      <c r="CR241" s="225" t="n">
        <v>0</v>
      </c>
      <c r="CS241" s="225" t="n">
        <v>0</v>
      </c>
      <c r="CT241" s="225" t="n">
        <v>0</v>
      </c>
      <c r="CU241" s="224" t="n">
        <f aca="false">CV241+CW241+CX241</f>
        <v>0</v>
      </c>
      <c r="CV241" s="225" t="n">
        <v>0</v>
      </c>
      <c r="CW241" s="225" t="n">
        <v>0</v>
      </c>
      <c r="CX241" s="225" t="n">
        <v>0</v>
      </c>
      <c r="CY241" s="224" t="n">
        <f aca="false">CZ241+DA241+DB241</f>
        <v>0</v>
      </c>
      <c r="CZ241" s="225" t="n">
        <v>0</v>
      </c>
      <c r="DA241" s="225" t="n">
        <v>0</v>
      </c>
      <c r="DB241" s="225" t="n">
        <v>0</v>
      </c>
      <c r="DC241" s="224" t="n">
        <f aca="false">$AW241-$AX241-BB241</f>
        <v>5967.36</v>
      </c>
      <c r="DD241" s="224" t="n">
        <f aca="false">DP241</f>
        <v>0</v>
      </c>
      <c r="DE241" s="224" t="n">
        <f aca="false">DQ241</f>
        <v>0</v>
      </c>
      <c r="DF241" s="224" t="n">
        <f aca="false">DR241</f>
        <v>0</v>
      </c>
      <c r="DG241" s="224" t="n">
        <f aca="false">DS241</f>
        <v>0</v>
      </c>
      <c r="DH241" s="224" t="n">
        <f aca="false">DI241+DJ241+DK241</f>
        <v>0</v>
      </c>
      <c r="DI241" s="225" t="n">
        <v>0</v>
      </c>
      <c r="DJ241" s="225" t="n">
        <v>0</v>
      </c>
      <c r="DK241" s="225" t="n">
        <v>0</v>
      </c>
      <c r="DL241" s="224" t="n">
        <f aca="false">DM241+DN241+DO241</f>
        <v>0</v>
      </c>
      <c r="DM241" s="225" t="n">
        <v>0</v>
      </c>
      <c r="DN241" s="225" t="n">
        <v>0</v>
      </c>
      <c r="DO241" s="225" t="n">
        <v>0</v>
      </c>
      <c r="DP241" s="224" t="n">
        <f aca="false">DQ241+DR241+DS241</f>
        <v>0</v>
      </c>
      <c r="DQ241" s="225" t="n">
        <v>0</v>
      </c>
      <c r="DR241" s="225" t="n">
        <v>0</v>
      </c>
      <c r="DS241" s="225" t="n">
        <v>0</v>
      </c>
      <c r="DT241" s="224" t="n">
        <f aca="false">$AW241-$AX241-BC241</f>
        <v>5967.36</v>
      </c>
      <c r="DU241" s="224" t="n">
        <f aca="false">BC241-AY241</f>
        <v>0</v>
      </c>
      <c r="DV241" s="225"/>
      <c r="DW241" s="225"/>
      <c r="DX241" s="226"/>
      <c r="DY241" s="225"/>
      <c r="DZ241" s="226"/>
      <c r="EA241" s="227"/>
      <c r="EB241" s="213" t="n">
        <v>0</v>
      </c>
      <c r="EC241" s="190" t="str">
        <f aca="false">AN241 &amp; EB241</f>
        <v>Амортизационные отчисления0</v>
      </c>
      <c r="ED241" s="190" t="str">
        <f aca="false">AN241&amp;AO241</f>
        <v>Амортизационные отчислениянет</v>
      </c>
      <c r="EE241" s="191"/>
      <c r="EF241" s="191"/>
      <c r="EG241" s="220"/>
      <c r="EH241" s="220"/>
      <c r="EI241" s="220"/>
      <c r="EJ241" s="220"/>
      <c r="EV241" s="191"/>
    </row>
    <row r="242" customFormat="false" ht="15" hidden="false" customHeight="true" outlineLevel="0" collapsed="false">
      <c r="C242" s="204"/>
      <c r="D242" s="205"/>
      <c r="E242" s="206"/>
      <c r="F242" s="206"/>
      <c r="G242" s="206"/>
      <c r="H242" s="206"/>
      <c r="I242" s="206"/>
      <c r="J242" s="206"/>
      <c r="K242" s="205"/>
      <c r="L242" s="214"/>
      <c r="M242" s="214"/>
      <c r="N242" s="205"/>
      <c r="O242" s="205"/>
      <c r="P242" s="207"/>
      <c r="Q242" s="207"/>
      <c r="R242" s="208"/>
      <c r="S242" s="209"/>
      <c r="T242" s="210"/>
      <c r="U242" s="215"/>
      <c r="V242" s="216"/>
      <c r="W242" s="183"/>
      <c r="X242" s="183"/>
      <c r="Y242" s="183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3"/>
      <c r="AK242" s="183"/>
      <c r="AL242" s="221"/>
      <c r="AM242" s="183" t="s">
        <v>228</v>
      </c>
      <c r="AN242" s="222" t="s">
        <v>221</v>
      </c>
      <c r="AO242" s="223" t="s">
        <v>56</v>
      </c>
      <c r="AP242" s="223"/>
      <c r="AQ242" s="223"/>
      <c r="AR242" s="223"/>
      <c r="AS242" s="223"/>
      <c r="AT242" s="223"/>
      <c r="AU242" s="223"/>
      <c r="AV242" s="223"/>
      <c r="AW242" s="224" t="n">
        <v>1672.87</v>
      </c>
      <c r="AX242" s="224" t="n">
        <v>7640.232</v>
      </c>
      <c r="AY242" s="224" t="n">
        <v>0</v>
      </c>
      <c r="AZ242" s="224" t="n">
        <f aca="false">BE242</f>
        <v>0</v>
      </c>
      <c r="BA242" s="224" t="n">
        <f aca="false">BV242</f>
        <v>0</v>
      </c>
      <c r="BB242" s="224" t="n">
        <f aca="false">CM242</f>
        <v>0</v>
      </c>
      <c r="BC242" s="224" t="n">
        <f aca="false">DD242</f>
        <v>0</v>
      </c>
      <c r="BD242" s="224" t="n">
        <f aca="false">AW242-AX242-BC242</f>
        <v>-5967.362</v>
      </c>
      <c r="BE242" s="224" t="n">
        <f aca="false">BQ242</f>
        <v>0</v>
      </c>
      <c r="BF242" s="224" t="n">
        <f aca="false">BR242</f>
        <v>0</v>
      </c>
      <c r="BG242" s="224" t="n">
        <f aca="false">BS242</f>
        <v>0</v>
      </c>
      <c r="BH242" s="224" t="n">
        <f aca="false">BT242</f>
        <v>0</v>
      </c>
      <c r="BI242" s="224" t="n">
        <f aca="false">BJ242+BK242+BL242</f>
        <v>0</v>
      </c>
      <c r="BJ242" s="225" t="n">
        <v>0</v>
      </c>
      <c r="BK242" s="225" t="n">
        <v>0</v>
      </c>
      <c r="BL242" s="225" t="n">
        <v>0</v>
      </c>
      <c r="BM242" s="224" t="n">
        <f aca="false">BN242+BO242+BP242</f>
        <v>0</v>
      </c>
      <c r="BN242" s="225" t="n">
        <v>0</v>
      </c>
      <c r="BO242" s="225" t="n">
        <v>0</v>
      </c>
      <c r="BP242" s="225" t="n">
        <v>0</v>
      </c>
      <c r="BQ242" s="224" t="n">
        <f aca="false">BR242+BS242+BT242</f>
        <v>0</v>
      </c>
      <c r="BR242" s="225" t="n">
        <v>0</v>
      </c>
      <c r="BS242" s="225" t="n">
        <v>0</v>
      </c>
      <c r="BT242" s="225" t="n">
        <v>0</v>
      </c>
      <c r="BU242" s="224" t="n">
        <f aca="false">$AW242-$AX242-AZ242</f>
        <v>-5967.362</v>
      </c>
      <c r="BV242" s="224" t="n">
        <f aca="false">CH242</f>
        <v>0</v>
      </c>
      <c r="BW242" s="224" t="n">
        <f aca="false">CI242</f>
        <v>0</v>
      </c>
      <c r="BX242" s="224" t="n">
        <f aca="false">CJ242</f>
        <v>0</v>
      </c>
      <c r="BY242" s="224" t="n">
        <f aca="false">CK242</f>
        <v>0</v>
      </c>
      <c r="BZ242" s="224" t="n">
        <f aca="false">CA242+CB242+CC242</f>
        <v>0</v>
      </c>
      <c r="CA242" s="225" t="n">
        <v>0</v>
      </c>
      <c r="CB242" s="225" t="n">
        <v>0</v>
      </c>
      <c r="CC242" s="225" t="n">
        <v>0</v>
      </c>
      <c r="CD242" s="224" t="n">
        <f aca="false">CE242+CF242+CG242</f>
        <v>0</v>
      </c>
      <c r="CE242" s="225" t="n">
        <v>0</v>
      </c>
      <c r="CF242" s="225" t="n">
        <v>0</v>
      </c>
      <c r="CG242" s="225" t="n">
        <v>0</v>
      </c>
      <c r="CH242" s="224" t="n">
        <f aca="false">CI242+CJ242+CK242</f>
        <v>0</v>
      </c>
      <c r="CI242" s="225" t="n">
        <v>0</v>
      </c>
      <c r="CJ242" s="225" t="n">
        <v>0</v>
      </c>
      <c r="CK242" s="225" t="n">
        <v>0</v>
      </c>
      <c r="CL242" s="224" t="n">
        <f aca="false">$AW242-$AX242-BA242</f>
        <v>-5967.362</v>
      </c>
      <c r="CM242" s="224" t="n">
        <f aca="false">CY242</f>
        <v>0</v>
      </c>
      <c r="CN242" s="224" t="n">
        <f aca="false">CZ242</f>
        <v>0</v>
      </c>
      <c r="CO242" s="224" t="n">
        <f aca="false">DA242</f>
        <v>0</v>
      </c>
      <c r="CP242" s="224" t="n">
        <f aca="false">DB242</f>
        <v>0</v>
      </c>
      <c r="CQ242" s="224" t="n">
        <f aca="false">CR242+CS242+CT242</f>
        <v>0</v>
      </c>
      <c r="CR242" s="225" t="n">
        <v>0</v>
      </c>
      <c r="CS242" s="225" t="n">
        <v>0</v>
      </c>
      <c r="CT242" s="225" t="n">
        <v>0</v>
      </c>
      <c r="CU242" s="224" t="n">
        <f aca="false">CV242+CW242+CX242</f>
        <v>0</v>
      </c>
      <c r="CV242" s="225" t="n">
        <v>0</v>
      </c>
      <c r="CW242" s="225" t="n">
        <v>0</v>
      </c>
      <c r="CX242" s="225" t="n">
        <v>0</v>
      </c>
      <c r="CY242" s="224" t="n">
        <f aca="false">CZ242+DA242+DB242</f>
        <v>0</v>
      </c>
      <c r="CZ242" s="225" t="n">
        <v>0</v>
      </c>
      <c r="DA242" s="225" t="n">
        <v>0</v>
      </c>
      <c r="DB242" s="225" t="n">
        <v>0</v>
      </c>
      <c r="DC242" s="224" t="n">
        <f aca="false">$AW242-$AX242-BB242</f>
        <v>-5967.362</v>
      </c>
      <c r="DD242" s="224" t="n">
        <f aca="false">DP242</f>
        <v>0</v>
      </c>
      <c r="DE242" s="224" t="n">
        <f aca="false">DQ242</f>
        <v>0</v>
      </c>
      <c r="DF242" s="224" t="n">
        <f aca="false">DR242</f>
        <v>0</v>
      </c>
      <c r="DG242" s="224" t="n">
        <f aca="false">DS242</f>
        <v>0</v>
      </c>
      <c r="DH242" s="224" t="n">
        <f aca="false">DI242+DJ242+DK242</f>
        <v>0</v>
      </c>
      <c r="DI242" s="225" t="n">
        <v>0</v>
      </c>
      <c r="DJ242" s="225" t="n">
        <v>0</v>
      </c>
      <c r="DK242" s="225" t="n">
        <v>0</v>
      </c>
      <c r="DL242" s="224" t="n">
        <f aca="false">DM242+DN242+DO242</f>
        <v>0</v>
      </c>
      <c r="DM242" s="225" t="n">
        <v>0</v>
      </c>
      <c r="DN242" s="225" t="n">
        <v>0</v>
      </c>
      <c r="DO242" s="225" t="n">
        <v>0</v>
      </c>
      <c r="DP242" s="224" t="n">
        <f aca="false">DQ242+DR242+DS242</f>
        <v>0</v>
      </c>
      <c r="DQ242" s="225" t="n">
        <v>0</v>
      </c>
      <c r="DR242" s="225" t="n">
        <v>0</v>
      </c>
      <c r="DS242" s="225" t="n">
        <v>0</v>
      </c>
      <c r="DT242" s="224" t="n">
        <f aca="false">$AW242-$AX242-BC242</f>
        <v>-5967.362</v>
      </c>
      <c r="DU242" s="224" t="n">
        <f aca="false">BC242-AY242</f>
        <v>0</v>
      </c>
      <c r="DV242" s="225"/>
      <c r="DW242" s="225"/>
      <c r="DX242" s="226"/>
      <c r="DY242" s="225"/>
      <c r="DZ242" s="226"/>
      <c r="EA242" s="227"/>
      <c r="EB242" s="213" t="n">
        <v>0</v>
      </c>
      <c r="EC242" s="190" t="str">
        <f aca="false">AN242 &amp; EB242</f>
        <v>Прибыль направляемая на инвестиции0</v>
      </c>
      <c r="ED242" s="190" t="str">
        <f aca="false">AN242&amp;AO242</f>
        <v>Прибыль направляемая на инвестициинет</v>
      </c>
      <c r="EE242" s="191"/>
      <c r="EF242" s="191"/>
      <c r="EG242" s="220"/>
      <c r="EH242" s="220"/>
      <c r="EI242" s="220"/>
      <c r="EJ242" s="220"/>
      <c r="EV242" s="191"/>
    </row>
    <row r="243" customFormat="false" ht="11.25" hidden="false" customHeight="true" outlineLevel="0" collapsed="false">
      <c r="C243" s="204"/>
      <c r="D243" s="205" t="n">
        <v>58</v>
      </c>
      <c r="E243" s="206" t="s">
        <v>259</v>
      </c>
      <c r="F243" s="206" t="s">
        <v>260</v>
      </c>
      <c r="G243" s="206" t="s">
        <v>261</v>
      </c>
      <c r="H243" s="206" t="s">
        <v>283</v>
      </c>
      <c r="I243" s="206" t="s">
        <v>360</v>
      </c>
      <c r="J243" s="206" t="s">
        <v>361</v>
      </c>
      <c r="K243" s="205" t="s">
        <v>362</v>
      </c>
      <c r="L243" s="206"/>
      <c r="M243" s="206"/>
      <c r="N243" s="205" t="n">
        <v>5</v>
      </c>
      <c r="O243" s="205" t="n">
        <v>2019</v>
      </c>
      <c r="P243" s="207" t="s">
        <v>174</v>
      </c>
      <c r="Q243" s="207" t="s">
        <v>265</v>
      </c>
      <c r="R243" s="208" t="n">
        <v>100.003691807878</v>
      </c>
      <c r="S243" s="209" t="n">
        <v>100</v>
      </c>
      <c r="T243" s="210"/>
      <c r="U243" s="211"/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/>
      <c r="AF243" s="212"/>
      <c r="AG243" s="212"/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  <c r="BI243" s="212"/>
      <c r="BJ243" s="212"/>
      <c r="BK243" s="212"/>
      <c r="BL243" s="212"/>
      <c r="BM243" s="212"/>
      <c r="BN243" s="212"/>
      <c r="BO243" s="212"/>
      <c r="BP243" s="212"/>
      <c r="BQ243" s="212"/>
      <c r="BR243" s="212"/>
      <c r="BS243" s="212"/>
      <c r="BT243" s="212"/>
      <c r="BU243" s="212"/>
      <c r="BV243" s="212"/>
      <c r="BW243" s="212"/>
      <c r="BX243" s="212"/>
      <c r="BY243" s="212"/>
      <c r="BZ243" s="212"/>
      <c r="CA243" s="212"/>
      <c r="CB243" s="212"/>
      <c r="CC243" s="212"/>
      <c r="CD243" s="212"/>
      <c r="CE243" s="212"/>
      <c r="CF243" s="212"/>
      <c r="CG243" s="212"/>
      <c r="CH243" s="212"/>
      <c r="CI243" s="212"/>
      <c r="CJ243" s="212"/>
      <c r="CK243" s="212"/>
      <c r="CL243" s="212"/>
      <c r="CM243" s="212"/>
      <c r="CN243" s="212"/>
      <c r="CO243" s="212"/>
      <c r="CP243" s="212"/>
      <c r="CQ243" s="212"/>
      <c r="CR243" s="212"/>
      <c r="CS243" s="212"/>
      <c r="CT243" s="212"/>
      <c r="CU243" s="212"/>
      <c r="CV243" s="212"/>
      <c r="CW243" s="212"/>
      <c r="CX243" s="212"/>
      <c r="CY243" s="212"/>
      <c r="CZ243" s="212"/>
      <c r="DA243" s="212"/>
      <c r="DB243" s="212"/>
      <c r="DC243" s="212"/>
      <c r="DD243" s="212"/>
      <c r="DE243" s="212"/>
      <c r="DF243" s="212"/>
      <c r="DG243" s="212"/>
      <c r="DH243" s="212"/>
      <c r="DI243" s="212"/>
      <c r="DJ243" s="212"/>
      <c r="DK243" s="212"/>
      <c r="DL243" s="212"/>
      <c r="DM243" s="212"/>
      <c r="DN243" s="212"/>
      <c r="DO243" s="212"/>
      <c r="DP243" s="212"/>
      <c r="DQ243" s="212"/>
      <c r="DR243" s="212"/>
      <c r="DS243" s="212"/>
      <c r="DT243" s="212"/>
      <c r="DU243" s="212"/>
      <c r="DV243" s="212"/>
      <c r="DW243" s="212"/>
      <c r="DX243" s="212"/>
      <c r="DY243" s="212"/>
      <c r="DZ243" s="212"/>
      <c r="EA243" s="212"/>
      <c r="EB243" s="213"/>
      <c r="EC243" s="191"/>
      <c r="ED243" s="191"/>
      <c r="EE243" s="191"/>
      <c r="EF243" s="191"/>
      <c r="EG243" s="191"/>
      <c r="EH243" s="191"/>
      <c r="EI243" s="191"/>
    </row>
    <row r="244" customFormat="false" ht="11.25" hidden="false" customHeight="true" outlineLevel="0" collapsed="false">
      <c r="C244" s="204"/>
      <c r="D244" s="205"/>
      <c r="E244" s="206"/>
      <c r="F244" s="206"/>
      <c r="G244" s="206"/>
      <c r="H244" s="206"/>
      <c r="I244" s="206"/>
      <c r="J244" s="206"/>
      <c r="K244" s="205"/>
      <c r="L244" s="214"/>
      <c r="M244" s="214"/>
      <c r="N244" s="205"/>
      <c r="O244" s="205"/>
      <c r="P244" s="207"/>
      <c r="Q244" s="207"/>
      <c r="R244" s="208"/>
      <c r="S244" s="209"/>
      <c r="T244" s="210"/>
      <c r="U244" s="215"/>
      <c r="V244" s="216" t="n">
        <v>1</v>
      </c>
      <c r="W244" s="183" t="s">
        <v>266</v>
      </c>
      <c r="X244" s="183" t="s">
        <v>363</v>
      </c>
      <c r="Y244" s="183" t="s">
        <v>364</v>
      </c>
      <c r="Z244" s="183" t="s">
        <v>360</v>
      </c>
      <c r="AA244" s="183" t="s">
        <v>361</v>
      </c>
      <c r="AB244" s="183" t="s">
        <v>362</v>
      </c>
      <c r="AC244" s="183" t="s">
        <v>365</v>
      </c>
      <c r="AD244" s="183" t="s">
        <v>366</v>
      </c>
      <c r="AE244" s="183" t="s">
        <v>367</v>
      </c>
      <c r="AF244" s="183" t="s">
        <v>368</v>
      </c>
      <c r="AG244" s="183" t="s">
        <v>360</v>
      </c>
      <c r="AH244" s="183" t="s">
        <v>361</v>
      </c>
      <c r="AI244" s="183" t="s">
        <v>362</v>
      </c>
      <c r="AJ244" s="183" t="s">
        <v>365</v>
      </c>
      <c r="AK244" s="183" t="s">
        <v>366</v>
      </c>
      <c r="AL244" s="217"/>
      <c r="AM244" s="218"/>
      <c r="AN244" s="219"/>
      <c r="AO244" s="219"/>
      <c r="AP244" s="219"/>
      <c r="AQ244" s="219"/>
      <c r="AR244" s="219"/>
      <c r="AS244" s="219"/>
      <c r="AT244" s="219"/>
      <c r="AU244" s="219"/>
      <c r="AV244" s="219"/>
      <c r="AW244" s="143"/>
      <c r="AX244" s="143"/>
      <c r="AY244" s="143"/>
      <c r="AZ244" s="143"/>
      <c r="BA244" s="143"/>
      <c r="BB244" s="143"/>
      <c r="BC244" s="143"/>
      <c r="BD244" s="143"/>
      <c r="BE244" s="143"/>
      <c r="BF244" s="143"/>
      <c r="BG244" s="143"/>
      <c r="BH244" s="143"/>
      <c r="BI244" s="143"/>
      <c r="BJ244" s="143"/>
      <c r="BK244" s="143"/>
      <c r="BL244" s="143"/>
      <c r="BM244" s="143"/>
      <c r="BN244" s="143"/>
      <c r="BO244" s="143"/>
      <c r="BP244" s="143"/>
      <c r="BQ244" s="143"/>
      <c r="BR244" s="143"/>
      <c r="BS244" s="143"/>
      <c r="BT244" s="143"/>
      <c r="BU244" s="143"/>
      <c r="BV244" s="143"/>
      <c r="BW244" s="143"/>
      <c r="BX244" s="143"/>
      <c r="BY244" s="143"/>
      <c r="BZ244" s="143"/>
      <c r="CA244" s="143"/>
      <c r="CB244" s="143"/>
      <c r="CC244" s="143"/>
      <c r="CD244" s="143"/>
      <c r="CE244" s="143"/>
      <c r="CF244" s="143"/>
      <c r="CG244" s="143"/>
      <c r="CH244" s="143"/>
      <c r="CI244" s="143"/>
      <c r="CJ244" s="143"/>
      <c r="CK244" s="143"/>
      <c r="CL244" s="143"/>
      <c r="CM244" s="143"/>
      <c r="CN244" s="143"/>
      <c r="CO244" s="143"/>
      <c r="CP244" s="143"/>
      <c r="CQ244" s="143"/>
      <c r="CR244" s="143"/>
      <c r="CS244" s="143"/>
      <c r="CT244" s="143"/>
      <c r="CU244" s="143"/>
      <c r="CV244" s="143"/>
      <c r="CW244" s="143"/>
      <c r="CX244" s="143"/>
      <c r="CY244" s="143"/>
      <c r="CZ244" s="143"/>
      <c r="DA244" s="143"/>
      <c r="DB244" s="143"/>
      <c r="DC244" s="143"/>
      <c r="DD244" s="143"/>
      <c r="DE244" s="143"/>
      <c r="DF244" s="143"/>
      <c r="DG244" s="143"/>
      <c r="DH244" s="143"/>
      <c r="DI244" s="143"/>
      <c r="DJ244" s="143"/>
      <c r="DK244" s="143"/>
      <c r="DL244" s="143"/>
      <c r="DM244" s="143"/>
      <c r="DN244" s="143"/>
      <c r="DO244" s="143"/>
      <c r="DP244" s="143"/>
      <c r="DQ244" s="143"/>
      <c r="DR244" s="143"/>
      <c r="DS244" s="143"/>
      <c r="DT244" s="143"/>
      <c r="DU244" s="143"/>
      <c r="DV244" s="143"/>
      <c r="DW244" s="143"/>
      <c r="DX244" s="143"/>
      <c r="DY244" s="143"/>
      <c r="DZ244" s="143"/>
      <c r="EA244" s="143"/>
      <c r="EB244" s="213"/>
      <c r="EC244" s="220"/>
      <c r="ED244" s="220"/>
      <c r="EE244" s="220"/>
      <c r="EF244" s="191"/>
      <c r="EG244" s="220"/>
      <c r="EH244" s="220"/>
      <c r="EI244" s="220"/>
      <c r="EJ244" s="220"/>
      <c r="EK244" s="220"/>
    </row>
    <row r="245" customFormat="false" ht="20.25" hidden="false" customHeight="true" outlineLevel="0" collapsed="false">
      <c r="C245" s="204"/>
      <c r="D245" s="205"/>
      <c r="E245" s="206"/>
      <c r="F245" s="206"/>
      <c r="G245" s="206"/>
      <c r="H245" s="206"/>
      <c r="I245" s="206"/>
      <c r="J245" s="206"/>
      <c r="K245" s="205"/>
      <c r="L245" s="214"/>
      <c r="M245" s="214"/>
      <c r="N245" s="205"/>
      <c r="O245" s="205"/>
      <c r="P245" s="207"/>
      <c r="Q245" s="207"/>
      <c r="R245" s="208"/>
      <c r="S245" s="209"/>
      <c r="T245" s="210"/>
      <c r="U245" s="215"/>
      <c r="V245" s="216"/>
      <c r="W245" s="183"/>
      <c r="X245" s="183"/>
      <c r="Y245" s="183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221"/>
      <c r="AM245" s="183" t="s">
        <v>274</v>
      </c>
      <c r="AN245" s="222" t="s">
        <v>223</v>
      </c>
      <c r="AO245" s="223" t="s">
        <v>56</v>
      </c>
      <c r="AP245" s="223"/>
      <c r="AQ245" s="223"/>
      <c r="AR245" s="223"/>
      <c r="AS245" s="223"/>
      <c r="AT245" s="223"/>
      <c r="AU245" s="223"/>
      <c r="AV245" s="223"/>
      <c r="AW245" s="224" t="n">
        <v>270.87</v>
      </c>
      <c r="AX245" s="224" t="n">
        <v>270.88</v>
      </c>
      <c r="AY245" s="224" t="n">
        <v>0</v>
      </c>
      <c r="AZ245" s="224" t="n">
        <f aca="false">BE245</f>
        <v>0</v>
      </c>
      <c r="BA245" s="224" t="n">
        <f aca="false">BV245</f>
        <v>0</v>
      </c>
      <c r="BB245" s="224" t="n">
        <f aca="false">CM245</f>
        <v>0</v>
      </c>
      <c r="BC245" s="224" t="n">
        <f aca="false">DD245</f>
        <v>0</v>
      </c>
      <c r="BD245" s="224" t="n">
        <f aca="false">AW245-AX245-BC245</f>
        <v>-0.00999999999999091</v>
      </c>
      <c r="BE245" s="224" t="n">
        <f aca="false">BQ245</f>
        <v>0</v>
      </c>
      <c r="BF245" s="224" t="n">
        <f aca="false">BR245</f>
        <v>0</v>
      </c>
      <c r="BG245" s="224" t="n">
        <f aca="false">BS245</f>
        <v>0</v>
      </c>
      <c r="BH245" s="224" t="n">
        <f aca="false">BT245</f>
        <v>0</v>
      </c>
      <c r="BI245" s="224" t="n">
        <f aca="false">BJ245+BK245+BL245</f>
        <v>0</v>
      </c>
      <c r="BJ245" s="225" t="n">
        <v>0</v>
      </c>
      <c r="BK245" s="225" t="n">
        <v>0</v>
      </c>
      <c r="BL245" s="225" t="n">
        <v>0</v>
      </c>
      <c r="BM245" s="224" t="n">
        <f aca="false">BN245+BO245+BP245</f>
        <v>0</v>
      </c>
      <c r="BN245" s="225" t="n">
        <v>0</v>
      </c>
      <c r="BO245" s="225" t="n">
        <v>0</v>
      </c>
      <c r="BP245" s="225" t="n">
        <v>0</v>
      </c>
      <c r="BQ245" s="224" t="n">
        <f aca="false">BR245+BS245+BT245</f>
        <v>0</v>
      </c>
      <c r="BR245" s="225" t="n">
        <v>0</v>
      </c>
      <c r="BS245" s="225" t="n">
        <v>0</v>
      </c>
      <c r="BT245" s="225" t="n">
        <v>0</v>
      </c>
      <c r="BU245" s="224" t="n">
        <f aca="false">$AW245-$AX245-AZ245</f>
        <v>-0.00999999999999091</v>
      </c>
      <c r="BV245" s="224" t="n">
        <f aca="false">CH245</f>
        <v>0</v>
      </c>
      <c r="BW245" s="224" t="n">
        <f aca="false">CI245</f>
        <v>0</v>
      </c>
      <c r="BX245" s="224" t="n">
        <f aca="false">CJ245</f>
        <v>0</v>
      </c>
      <c r="BY245" s="224" t="n">
        <f aca="false">CK245</f>
        <v>0</v>
      </c>
      <c r="BZ245" s="224" t="n">
        <f aca="false">CA245+CB245+CC245</f>
        <v>0</v>
      </c>
      <c r="CA245" s="225" t="n">
        <v>0</v>
      </c>
      <c r="CB245" s="225" t="n">
        <v>0</v>
      </c>
      <c r="CC245" s="225" t="n">
        <v>0</v>
      </c>
      <c r="CD245" s="224" t="n">
        <f aca="false">CE245+CF245+CG245</f>
        <v>0</v>
      </c>
      <c r="CE245" s="225" t="n">
        <v>0</v>
      </c>
      <c r="CF245" s="225" t="n">
        <v>0</v>
      </c>
      <c r="CG245" s="225" t="n">
        <v>0</v>
      </c>
      <c r="CH245" s="224" t="n">
        <f aca="false">CI245+CJ245+CK245</f>
        <v>0</v>
      </c>
      <c r="CI245" s="225" t="n">
        <v>0</v>
      </c>
      <c r="CJ245" s="225" t="n">
        <v>0</v>
      </c>
      <c r="CK245" s="225" t="n">
        <v>0</v>
      </c>
      <c r="CL245" s="224" t="n">
        <f aca="false">$AW245-$AX245-BA245</f>
        <v>-0.00999999999999091</v>
      </c>
      <c r="CM245" s="224" t="n">
        <f aca="false">CY245</f>
        <v>0</v>
      </c>
      <c r="CN245" s="224" t="n">
        <f aca="false">CZ245</f>
        <v>0</v>
      </c>
      <c r="CO245" s="224" t="n">
        <f aca="false">DA245</f>
        <v>0</v>
      </c>
      <c r="CP245" s="224" t="n">
        <f aca="false">DB245</f>
        <v>0</v>
      </c>
      <c r="CQ245" s="224" t="n">
        <f aca="false">CR245+CS245+CT245</f>
        <v>0</v>
      </c>
      <c r="CR245" s="225" t="n">
        <v>0</v>
      </c>
      <c r="CS245" s="225" t="n">
        <v>0</v>
      </c>
      <c r="CT245" s="225" t="n">
        <v>0</v>
      </c>
      <c r="CU245" s="224" t="n">
        <f aca="false">CV245+CW245+CX245</f>
        <v>0</v>
      </c>
      <c r="CV245" s="225" t="n">
        <v>0</v>
      </c>
      <c r="CW245" s="225" t="n">
        <v>0</v>
      </c>
      <c r="CX245" s="225" t="n">
        <v>0</v>
      </c>
      <c r="CY245" s="224" t="n">
        <f aca="false">CZ245+DA245+DB245</f>
        <v>0</v>
      </c>
      <c r="CZ245" s="225" t="n">
        <v>0</v>
      </c>
      <c r="DA245" s="225" t="n">
        <v>0</v>
      </c>
      <c r="DB245" s="225" t="n">
        <v>0</v>
      </c>
      <c r="DC245" s="224" t="n">
        <f aca="false">$AW245-$AX245-BB245</f>
        <v>-0.00999999999999091</v>
      </c>
      <c r="DD245" s="224" t="n">
        <f aca="false">DP245</f>
        <v>0</v>
      </c>
      <c r="DE245" s="224" t="n">
        <f aca="false">DQ245</f>
        <v>0</v>
      </c>
      <c r="DF245" s="224" t="n">
        <f aca="false">DR245</f>
        <v>0</v>
      </c>
      <c r="DG245" s="224" t="n">
        <f aca="false">DS245</f>
        <v>0</v>
      </c>
      <c r="DH245" s="224" t="n">
        <f aca="false">DI245+DJ245+DK245</f>
        <v>0</v>
      </c>
      <c r="DI245" s="225" t="n">
        <v>0</v>
      </c>
      <c r="DJ245" s="225" t="n">
        <v>0</v>
      </c>
      <c r="DK245" s="225" t="n">
        <v>0</v>
      </c>
      <c r="DL245" s="224" t="n">
        <f aca="false">DM245+DN245+DO245</f>
        <v>0</v>
      </c>
      <c r="DM245" s="225" t="n">
        <v>0</v>
      </c>
      <c r="DN245" s="225" t="n">
        <v>0</v>
      </c>
      <c r="DO245" s="225" t="n">
        <v>0</v>
      </c>
      <c r="DP245" s="224" t="n">
        <f aca="false">DQ245+DR245+DS245</f>
        <v>0</v>
      </c>
      <c r="DQ245" s="225" t="n">
        <v>0</v>
      </c>
      <c r="DR245" s="225" t="n">
        <v>0</v>
      </c>
      <c r="DS245" s="225" t="n">
        <v>0</v>
      </c>
      <c r="DT245" s="224" t="n">
        <f aca="false">$AW245-$AX245-BC245</f>
        <v>-0.00999999999999091</v>
      </c>
      <c r="DU245" s="224" t="n">
        <f aca="false">BC245-AY245</f>
        <v>0</v>
      </c>
      <c r="DV245" s="225"/>
      <c r="DW245" s="225"/>
      <c r="DX245" s="226"/>
      <c r="DY245" s="225"/>
      <c r="DZ245" s="226"/>
      <c r="EA245" s="227"/>
      <c r="EB245" s="213" t="n">
        <v>0</v>
      </c>
      <c r="EC245" s="190" t="str">
        <f aca="false">AN245 &amp; EB245</f>
        <v>Амортизационные отчисления0</v>
      </c>
      <c r="ED245" s="190" t="str">
        <f aca="false">AN245&amp;AO245</f>
        <v>Амортизационные отчислениянет</v>
      </c>
      <c r="EE245" s="191"/>
      <c r="EF245" s="191"/>
      <c r="EG245" s="220"/>
      <c r="EH245" s="220"/>
      <c r="EI245" s="220"/>
      <c r="EJ245" s="220"/>
      <c r="EV245" s="191"/>
    </row>
    <row r="246" customFormat="false" ht="11.25" hidden="false" customHeight="true" outlineLevel="0" collapsed="false">
      <c r="C246" s="204"/>
      <c r="D246" s="205" t="n">
        <v>59</v>
      </c>
      <c r="E246" s="206" t="s">
        <v>259</v>
      </c>
      <c r="F246" s="206" t="s">
        <v>260</v>
      </c>
      <c r="G246" s="206" t="s">
        <v>261</v>
      </c>
      <c r="H246" s="206" t="s">
        <v>369</v>
      </c>
      <c r="I246" s="206" t="s">
        <v>360</v>
      </c>
      <c r="J246" s="206" t="s">
        <v>361</v>
      </c>
      <c r="K246" s="205" t="s">
        <v>362</v>
      </c>
      <c r="L246" s="206"/>
      <c r="M246" s="206"/>
      <c r="N246" s="205" t="n">
        <v>5</v>
      </c>
      <c r="O246" s="205" t="n">
        <v>2022</v>
      </c>
      <c r="P246" s="207" t="s">
        <v>178</v>
      </c>
      <c r="Q246" s="207" t="s">
        <v>292</v>
      </c>
      <c r="R246" s="208" t="n">
        <v>0</v>
      </c>
      <c r="S246" s="209" t="n">
        <v>100</v>
      </c>
      <c r="T246" s="229" t="s">
        <v>370</v>
      </c>
      <c r="U246" s="211"/>
      <c r="V246" s="212"/>
      <c r="W246" s="212"/>
      <c r="X246" s="212"/>
      <c r="Y246" s="212"/>
      <c r="Z246" s="212"/>
      <c r="AA246" s="212"/>
      <c r="AB246" s="212"/>
      <c r="AC246" s="212"/>
      <c r="AD246" s="212"/>
      <c r="AE246" s="212"/>
      <c r="AF246" s="212"/>
      <c r="AG246" s="212"/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  <c r="BI246" s="212"/>
      <c r="BJ246" s="212"/>
      <c r="BK246" s="212"/>
      <c r="BL246" s="212"/>
      <c r="BM246" s="212"/>
      <c r="BN246" s="212"/>
      <c r="BO246" s="212"/>
      <c r="BP246" s="212"/>
      <c r="BQ246" s="212"/>
      <c r="BR246" s="212"/>
      <c r="BS246" s="212"/>
      <c r="BT246" s="212"/>
      <c r="BU246" s="212"/>
      <c r="BV246" s="212"/>
      <c r="BW246" s="212"/>
      <c r="BX246" s="212"/>
      <c r="BY246" s="212"/>
      <c r="BZ246" s="212"/>
      <c r="CA246" s="212"/>
      <c r="CB246" s="212"/>
      <c r="CC246" s="212"/>
      <c r="CD246" s="212"/>
      <c r="CE246" s="212"/>
      <c r="CF246" s="212"/>
      <c r="CG246" s="212"/>
      <c r="CH246" s="212"/>
      <c r="CI246" s="212"/>
      <c r="CJ246" s="212"/>
      <c r="CK246" s="212"/>
      <c r="CL246" s="212"/>
      <c r="CM246" s="212"/>
      <c r="CN246" s="212"/>
      <c r="CO246" s="212"/>
      <c r="CP246" s="212"/>
      <c r="CQ246" s="212"/>
      <c r="CR246" s="212"/>
      <c r="CS246" s="212"/>
      <c r="CT246" s="212"/>
      <c r="CU246" s="212"/>
      <c r="CV246" s="212"/>
      <c r="CW246" s="212"/>
      <c r="CX246" s="212"/>
      <c r="CY246" s="212"/>
      <c r="CZ246" s="212"/>
      <c r="DA246" s="212"/>
      <c r="DB246" s="212"/>
      <c r="DC246" s="212"/>
      <c r="DD246" s="212"/>
      <c r="DE246" s="212"/>
      <c r="DF246" s="212"/>
      <c r="DG246" s="212"/>
      <c r="DH246" s="212"/>
      <c r="DI246" s="212"/>
      <c r="DJ246" s="212"/>
      <c r="DK246" s="212"/>
      <c r="DL246" s="212"/>
      <c r="DM246" s="212"/>
      <c r="DN246" s="212"/>
      <c r="DO246" s="212"/>
      <c r="DP246" s="212"/>
      <c r="DQ246" s="212"/>
      <c r="DR246" s="212"/>
      <c r="DS246" s="212"/>
      <c r="DT246" s="212"/>
      <c r="DU246" s="212"/>
      <c r="DV246" s="212"/>
      <c r="DW246" s="212"/>
      <c r="DX246" s="212"/>
      <c r="DY246" s="212"/>
      <c r="DZ246" s="212"/>
      <c r="EA246" s="212"/>
      <c r="EB246" s="213"/>
      <c r="EC246" s="191"/>
      <c r="ED246" s="191"/>
      <c r="EE246" s="191"/>
      <c r="EF246" s="191"/>
      <c r="EG246" s="191"/>
      <c r="EH246" s="191"/>
      <c r="EI246" s="191"/>
    </row>
    <row r="247" customFormat="false" ht="11.25" hidden="false" customHeight="true" outlineLevel="0" collapsed="false">
      <c r="C247" s="204"/>
      <c r="D247" s="205"/>
      <c r="E247" s="206"/>
      <c r="F247" s="206"/>
      <c r="G247" s="206"/>
      <c r="H247" s="206"/>
      <c r="I247" s="206"/>
      <c r="J247" s="206"/>
      <c r="K247" s="205"/>
      <c r="L247" s="214"/>
      <c r="M247" s="214"/>
      <c r="N247" s="205"/>
      <c r="O247" s="205"/>
      <c r="P247" s="207"/>
      <c r="Q247" s="207"/>
      <c r="R247" s="208"/>
      <c r="S247" s="209"/>
      <c r="T247" s="229"/>
      <c r="U247" s="215"/>
      <c r="V247" s="216" t="n">
        <v>1</v>
      </c>
      <c r="W247" s="183" t="s">
        <v>266</v>
      </c>
      <c r="X247" s="183" t="s">
        <v>363</v>
      </c>
      <c r="Y247" s="183" t="s">
        <v>364</v>
      </c>
      <c r="Z247" s="183" t="s">
        <v>360</v>
      </c>
      <c r="AA247" s="183" t="s">
        <v>361</v>
      </c>
      <c r="AB247" s="183" t="s">
        <v>362</v>
      </c>
      <c r="AC247" s="183" t="s">
        <v>365</v>
      </c>
      <c r="AD247" s="183" t="s">
        <v>366</v>
      </c>
      <c r="AE247" s="183" t="s">
        <v>367</v>
      </c>
      <c r="AF247" s="183" t="s">
        <v>368</v>
      </c>
      <c r="AG247" s="183" t="s">
        <v>360</v>
      </c>
      <c r="AH247" s="183" t="s">
        <v>361</v>
      </c>
      <c r="AI247" s="183" t="s">
        <v>362</v>
      </c>
      <c r="AJ247" s="183" t="s">
        <v>365</v>
      </c>
      <c r="AK247" s="183" t="s">
        <v>366</v>
      </c>
      <c r="AL247" s="217"/>
      <c r="AM247" s="218"/>
      <c r="AN247" s="219"/>
      <c r="AO247" s="219"/>
      <c r="AP247" s="219"/>
      <c r="AQ247" s="219"/>
      <c r="AR247" s="219"/>
      <c r="AS247" s="219"/>
      <c r="AT247" s="219"/>
      <c r="AU247" s="219"/>
      <c r="AV247" s="219"/>
      <c r="AW247" s="143"/>
      <c r="AX247" s="143"/>
      <c r="AY247" s="143"/>
      <c r="AZ247" s="143"/>
      <c r="BA247" s="143"/>
      <c r="BB247" s="143"/>
      <c r="BC247" s="143"/>
      <c r="BD247" s="143"/>
      <c r="BE247" s="143"/>
      <c r="BF247" s="143"/>
      <c r="BG247" s="143"/>
      <c r="BH247" s="143"/>
      <c r="BI247" s="143"/>
      <c r="BJ247" s="143"/>
      <c r="BK247" s="143"/>
      <c r="BL247" s="143"/>
      <c r="BM247" s="143"/>
      <c r="BN247" s="143"/>
      <c r="BO247" s="143"/>
      <c r="BP247" s="143"/>
      <c r="BQ247" s="143"/>
      <c r="BR247" s="143"/>
      <c r="BS247" s="143"/>
      <c r="BT247" s="143"/>
      <c r="BU247" s="143"/>
      <c r="BV247" s="143"/>
      <c r="BW247" s="143"/>
      <c r="BX247" s="143"/>
      <c r="BY247" s="143"/>
      <c r="BZ247" s="143"/>
      <c r="CA247" s="143"/>
      <c r="CB247" s="143"/>
      <c r="CC247" s="143"/>
      <c r="CD247" s="143"/>
      <c r="CE247" s="143"/>
      <c r="CF247" s="143"/>
      <c r="CG247" s="143"/>
      <c r="CH247" s="143"/>
      <c r="CI247" s="143"/>
      <c r="CJ247" s="143"/>
      <c r="CK247" s="143"/>
      <c r="CL247" s="143"/>
      <c r="CM247" s="143"/>
      <c r="CN247" s="143"/>
      <c r="CO247" s="143"/>
      <c r="CP247" s="143"/>
      <c r="CQ247" s="143"/>
      <c r="CR247" s="143"/>
      <c r="CS247" s="143"/>
      <c r="CT247" s="143"/>
      <c r="CU247" s="143"/>
      <c r="CV247" s="143"/>
      <c r="CW247" s="143"/>
      <c r="CX247" s="143"/>
      <c r="CY247" s="143"/>
      <c r="CZ247" s="143"/>
      <c r="DA247" s="143"/>
      <c r="DB247" s="143"/>
      <c r="DC247" s="143"/>
      <c r="DD247" s="143"/>
      <c r="DE247" s="143"/>
      <c r="DF247" s="143"/>
      <c r="DG247" s="143"/>
      <c r="DH247" s="143"/>
      <c r="DI247" s="143"/>
      <c r="DJ247" s="143"/>
      <c r="DK247" s="143"/>
      <c r="DL247" s="143"/>
      <c r="DM247" s="143"/>
      <c r="DN247" s="143"/>
      <c r="DO247" s="143"/>
      <c r="DP247" s="143"/>
      <c r="DQ247" s="143"/>
      <c r="DR247" s="143"/>
      <c r="DS247" s="143"/>
      <c r="DT247" s="143"/>
      <c r="DU247" s="143"/>
      <c r="DV247" s="143"/>
      <c r="DW247" s="143"/>
      <c r="DX247" s="143"/>
      <c r="DY247" s="143"/>
      <c r="DZ247" s="143"/>
      <c r="EA247" s="143"/>
      <c r="EB247" s="213"/>
      <c r="EC247" s="220"/>
      <c r="ED247" s="220"/>
      <c r="EE247" s="220"/>
      <c r="EF247" s="191"/>
      <c r="EG247" s="220"/>
      <c r="EH247" s="220"/>
      <c r="EI247" s="220"/>
      <c r="EJ247" s="220"/>
      <c r="EK247" s="220"/>
    </row>
    <row r="248" customFormat="false" ht="15" hidden="false" customHeight="true" outlineLevel="0" collapsed="false">
      <c r="C248" s="204"/>
      <c r="D248" s="205"/>
      <c r="E248" s="206"/>
      <c r="F248" s="206"/>
      <c r="G248" s="206"/>
      <c r="H248" s="206"/>
      <c r="I248" s="206"/>
      <c r="J248" s="206"/>
      <c r="K248" s="205"/>
      <c r="L248" s="214"/>
      <c r="M248" s="214"/>
      <c r="N248" s="205"/>
      <c r="O248" s="205"/>
      <c r="P248" s="207"/>
      <c r="Q248" s="207"/>
      <c r="R248" s="208"/>
      <c r="S248" s="209"/>
      <c r="T248" s="229"/>
      <c r="U248" s="215"/>
      <c r="V248" s="216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221"/>
      <c r="AM248" s="183" t="s">
        <v>274</v>
      </c>
      <c r="AN248" s="222" t="s">
        <v>223</v>
      </c>
      <c r="AO248" s="223" t="s">
        <v>56</v>
      </c>
      <c r="AP248" s="223"/>
      <c r="AQ248" s="223"/>
      <c r="AR248" s="223"/>
      <c r="AS248" s="223"/>
      <c r="AT248" s="223"/>
      <c r="AU248" s="223"/>
      <c r="AV248" s="223"/>
      <c r="AW248" s="224" t="n">
        <v>916.0571</v>
      </c>
      <c r="AX248" s="224" t="n">
        <v>0</v>
      </c>
      <c r="AY248" s="224" t="n">
        <v>916.0571</v>
      </c>
      <c r="AZ248" s="224" t="n">
        <f aca="false">BE248</f>
        <v>0</v>
      </c>
      <c r="BA248" s="224" t="n">
        <f aca="false">BV248</f>
        <v>53.7781</v>
      </c>
      <c r="BB248" s="224" t="n">
        <f aca="false">CM248</f>
        <v>53.7781</v>
      </c>
      <c r="BC248" s="224" t="n">
        <f aca="false">DD248</f>
        <v>897.5361</v>
      </c>
      <c r="BD248" s="224" t="n">
        <f aca="false">AW248-AX248-BC248</f>
        <v>18.521</v>
      </c>
      <c r="BE248" s="224" t="n">
        <f aca="false">BQ248</f>
        <v>0</v>
      </c>
      <c r="BF248" s="224" t="n">
        <f aca="false">BR248</f>
        <v>0</v>
      </c>
      <c r="BG248" s="224" t="n">
        <f aca="false">BS248</f>
        <v>0</v>
      </c>
      <c r="BH248" s="224" t="n">
        <f aca="false">BT248</f>
        <v>0</v>
      </c>
      <c r="BI248" s="224" t="n">
        <f aca="false">BJ248+BK248+BL248</f>
        <v>0</v>
      </c>
      <c r="BJ248" s="225" t="n">
        <v>0</v>
      </c>
      <c r="BK248" s="225" t="n">
        <v>0</v>
      </c>
      <c r="BL248" s="225" t="n">
        <v>0</v>
      </c>
      <c r="BM248" s="224" t="n">
        <f aca="false">BN248+BO248+BP248</f>
        <v>0</v>
      </c>
      <c r="BN248" s="225" t="n">
        <v>0</v>
      </c>
      <c r="BO248" s="225" t="n">
        <v>0</v>
      </c>
      <c r="BP248" s="225" t="n">
        <v>0</v>
      </c>
      <c r="BQ248" s="224" t="n">
        <f aca="false">BR248+BS248+BT248</f>
        <v>0</v>
      </c>
      <c r="BR248" s="225" t="n">
        <v>0</v>
      </c>
      <c r="BS248" s="225" t="n">
        <v>0</v>
      </c>
      <c r="BT248" s="225" t="n">
        <v>0</v>
      </c>
      <c r="BU248" s="224" t="n">
        <f aca="false">$AW248-$AX248-AZ248</f>
        <v>916.0571</v>
      </c>
      <c r="BV248" s="224" t="n">
        <f aca="false">CH248</f>
        <v>53.7781</v>
      </c>
      <c r="BW248" s="224" t="n">
        <f aca="false">CI248</f>
        <v>53.7781</v>
      </c>
      <c r="BX248" s="224" t="n">
        <f aca="false">CJ248</f>
        <v>0</v>
      </c>
      <c r="BY248" s="224" t="n">
        <f aca="false">CK248</f>
        <v>0</v>
      </c>
      <c r="BZ248" s="224" t="n">
        <f aca="false">CA248+CB248+CC248</f>
        <v>53.7781</v>
      </c>
      <c r="CA248" s="225" t="n">
        <v>53.7781</v>
      </c>
      <c r="CB248" s="225" t="n">
        <v>0</v>
      </c>
      <c r="CC248" s="225" t="n">
        <v>0</v>
      </c>
      <c r="CD248" s="224" t="n">
        <f aca="false">CE248+CF248+CG248</f>
        <v>53.7781</v>
      </c>
      <c r="CE248" s="225" t="n">
        <v>53.7781</v>
      </c>
      <c r="CF248" s="225" t="n">
        <v>0</v>
      </c>
      <c r="CG248" s="225" t="n">
        <v>0</v>
      </c>
      <c r="CH248" s="224" t="n">
        <f aca="false">CI248+CJ248+CK248</f>
        <v>53.7781</v>
      </c>
      <c r="CI248" s="225" t="n">
        <f aca="false">CE248</f>
        <v>53.7781</v>
      </c>
      <c r="CJ248" s="225" t="n">
        <v>0</v>
      </c>
      <c r="CK248" s="225" t="n">
        <v>0</v>
      </c>
      <c r="CL248" s="224" t="n">
        <f aca="false">$AW248-$AX248-BA248</f>
        <v>862.279</v>
      </c>
      <c r="CM248" s="224" t="n">
        <f aca="false">CY248</f>
        <v>53.7781</v>
      </c>
      <c r="CN248" s="224" t="n">
        <f aca="false">CZ248</f>
        <v>53.7781</v>
      </c>
      <c r="CO248" s="224" t="n">
        <f aca="false">DA248</f>
        <v>0</v>
      </c>
      <c r="CP248" s="224" t="n">
        <f aca="false">DB248</f>
        <v>0</v>
      </c>
      <c r="CQ248" s="224" t="n">
        <f aca="false">CR248+CS248+CT248</f>
        <v>53.7781</v>
      </c>
      <c r="CR248" s="225" t="n">
        <f aca="false">CI248</f>
        <v>53.7781</v>
      </c>
      <c r="CS248" s="225" t="n">
        <v>0</v>
      </c>
      <c r="CT248" s="225" t="n">
        <v>0</v>
      </c>
      <c r="CU248" s="224" t="n">
        <f aca="false">CV248+CW248+CX248</f>
        <v>53.7781</v>
      </c>
      <c r="CV248" s="225" t="n">
        <f aca="false">CR248</f>
        <v>53.7781</v>
      </c>
      <c r="CW248" s="225" t="n">
        <v>0</v>
      </c>
      <c r="CX248" s="225" t="n">
        <v>0</v>
      </c>
      <c r="CY248" s="224" t="n">
        <f aca="false">CZ248+DA248+DB248</f>
        <v>53.7781</v>
      </c>
      <c r="CZ248" s="225" t="n">
        <v>53.7781</v>
      </c>
      <c r="DA248" s="225" t="n">
        <v>0</v>
      </c>
      <c r="DB248" s="225" t="n">
        <v>0</v>
      </c>
      <c r="DC248" s="224" t="n">
        <f aca="false">$AW248-$AX248-BB248</f>
        <v>862.279</v>
      </c>
      <c r="DD248" s="224" t="n">
        <f aca="false">DP248</f>
        <v>897.5361</v>
      </c>
      <c r="DE248" s="224" t="n">
        <f aca="false">DQ248</f>
        <v>897.5361</v>
      </c>
      <c r="DF248" s="224" t="n">
        <f aca="false">DR248</f>
        <v>0</v>
      </c>
      <c r="DG248" s="224" t="n">
        <f aca="false">DS248</f>
        <v>0</v>
      </c>
      <c r="DH248" s="224" t="n">
        <f aca="false">DI248+DJ248+DK248</f>
        <v>53.7781</v>
      </c>
      <c r="DI248" s="225" t="n">
        <v>53.7781</v>
      </c>
      <c r="DJ248" s="225" t="n">
        <v>0</v>
      </c>
      <c r="DK248" s="225" t="n">
        <v>0</v>
      </c>
      <c r="DL248" s="224" t="n">
        <f aca="false">DM248+DN248+DO248</f>
        <v>53.7781</v>
      </c>
      <c r="DM248" s="225" t="n">
        <v>53.7781</v>
      </c>
      <c r="DN248" s="225" t="n">
        <v>0</v>
      </c>
      <c r="DO248" s="225" t="n">
        <v>0</v>
      </c>
      <c r="DP248" s="224" t="n">
        <f aca="false">DQ248+DR248+DS248</f>
        <v>897.5361</v>
      </c>
      <c r="DQ248" s="225" t="n">
        <f aca="false">53.7781+843.758</f>
        <v>897.5361</v>
      </c>
      <c r="DR248" s="225" t="n">
        <v>0</v>
      </c>
      <c r="DS248" s="225" t="n">
        <v>0</v>
      </c>
      <c r="DT248" s="224" t="n">
        <f aca="false">$AW248-$AX248-BC248</f>
        <v>18.521</v>
      </c>
      <c r="DU248" s="224" t="n">
        <f aca="false">BC248-AY248</f>
        <v>-18.521</v>
      </c>
      <c r="DV248" s="225"/>
      <c r="DW248" s="225" t="n">
        <f aca="false">-DU248</f>
        <v>18.521</v>
      </c>
      <c r="DX248" s="226"/>
      <c r="DY248" s="225"/>
      <c r="DZ248" s="226" t="s">
        <v>371</v>
      </c>
      <c r="EA248" s="227"/>
      <c r="EB248" s="213" t="n">
        <v>0</v>
      </c>
      <c r="EC248" s="190" t="str">
        <f aca="false">AN248 &amp; EB248</f>
        <v>Амортизационные отчисления0</v>
      </c>
      <c r="ED248" s="190" t="str">
        <f aca="false">AN248&amp;AO248</f>
        <v>Амортизационные отчислениянет</v>
      </c>
      <c r="EE248" s="191"/>
      <c r="EF248" s="191"/>
      <c r="EG248" s="220"/>
      <c r="EH248" s="220"/>
      <c r="EI248" s="220"/>
      <c r="EJ248" s="220"/>
      <c r="EV248" s="191"/>
    </row>
    <row r="249" customFormat="false" ht="11.25" hidden="false" customHeight="true" outlineLevel="0" collapsed="false">
      <c r="C249" s="204"/>
      <c r="D249" s="205" t="n">
        <v>60</v>
      </c>
      <c r="E249" s="206" t="s">
        <v>259</v>
      </c>
      <c r="F249" s="206" t="s">
        <v>260</v>
      </c>
      <c r="G249" s="206" t="s">
        <v>261</v>
      </c>
      <c r="H249" s="206" t="s">
        <v>307</v>
      </c>
      <c r="I249" s="206" t="s">
        <v>360</v>
      </c>
      <c r="J249" s="206" t="s">
        <v>361</v>
      </c>
      <c r="K249" s="205" t="s">
        <v>362</v>
      </c>
      <c r="L249" s="206"/>
      <c r="M249" s="206"/>
      <c r="N249" s="205" t="n">
        <v>5</v>
      </c>
      <c r="O249" s="205" t="n">
        <v>2019</v>
      </c>
      <c r="P249" s="207" t="s">
        <v>175</v>
      </c>
      <c r="Q249" s="207" t="s">
        <v>265</v>
      </c>
      <c r="R249" s="208" t="n">
        <v>99.9999575463488</v>
      </c>
      <c r="S249" s="209" t="n">
        <v>100</v>
      </c>
      <c r="T249" s="210"/>
      <c r="U249" s="211"/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/>
      <c r="AF249" s="212"/>
      <c r="AG249" s="212"/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  <c r="BI249" s="212"/>
      <c r="BJ249" s="212"/>
      <c r="BK249" s="212"/>
      <c r="BL249" s="212"/>
      <c r="BM249" s="212"/>
      <c r="BN249" s="212"/>
      <c r="BO249" s="212"/>
      <c r="BP249" s="212"/>
      <c r="BQ249" s="212"/>
      <c r="BR249" s="212"/>
      <c r="BS249" s="212"/>
      <c r="BT249" s="212"/>
      <c r="BU249" s="212"/>
      <c r="BV249" s="212"/>
      <c r="BW249" s="212"/>
      <c r="BX249" s="212"/>
      <c r="BY249" s="212"/>
      <c r="BZ249" s="212"/>
      <c r="CA249" s="212"/>
      <c r="CB249" s="212"/>
      <c r="CC249" s="212"/>
      <c r="CD249" s="212"/>
      <c r="CE249" s="212"/>
      <c r="CF249" s="212"/>
      <c r="CG249" s="212"/>
      <c r="CH249" s="212"/>
      <c r="CI249" s="212"/>
      <c r="CJ249" s="212"/>
      <c r="CK249" s="212"/>
      <c r="CL249" s="212"/>
      <c r="CM249" s="212"/>
      <c r="CN249" s="212"/>
      <c r="CO249" s="212"/>
      <c r="CP249" s="212"/>
      <c r="CQ249" s="212"/>
      <c r="CR249" s="212"/>
      <c r="CS249" s="212"/>
      <c r="CT249" s="212"/>
      <c r="CU249" s="212"/>
      <c r="CV249" s="212"/>
      <c r="CW249" s="212"/>
      <c r="CX249" s="212"/>
      <c r="CY249" s="212"/>
      <c r="CZ249" s="212"/>
      <c r="DA249" s="212"/>
      <c r="DB249" s="212"/>
      <c r="DC249" s="212"/>
      <c r="DD249" s="212"/>
      <c r="DE249" s="212"/>
      <c r="DF249" s="212"/>
      <c r="DG249" s="212"/>
      <c r="DH249" s="212"/>
      <c r="DI249" s="212"/>
      <c r="DJ249" s="212"/>
      <c r="DK249" s="212"/>
      <c r="DL249" s="212"/>
      <c r="DM249" s="212"/>
      <c r="DN249" s="212"/>
      <c r="DO249" s="212"/>
      <c r="DP249" s="212"/>
      <c r="DQ249" s="212"/>
      <c r="DR249" s="212"/>
      <c r="DS249" s="212"/>
      <c r="DT249" s="212"/>
      <c r="DU249" s="212"/>
      <c r="DV249" s="212"/>
      <c r="DW249" s="212"/>
      <c r="DX249" s="212"/>
      <c r="DY249" s="212"/>
      <c r="DZ249" s="212"/>
      <c r="EA249" s="212"/>
      <c r="EB249" s="213"/>
      <c r="EC249" s="191"/>
      <c r="ED249" s="191"/>
      <c r="EE249" s="191"/>
      <c r="EF249" s="191"/>
      <c r="EG249" s="191"/>
      <c r="EH249" s="191"/>
      <c r="EI249" s="191"/>
    </row>
    <row r="250" customFormat="false" ht="11.25" hidden="false" customHeight="true" outlineLevel="0" collapsed="false">
      <c r="C250" s="204"/>
      <c r="D250" s="205"/>
      <c r="E250" s="206"/>
      <c r="F250" s="206"/>
      <c r="G250" s="206"/>
      <c r="H250" s="206"/>
      <c r="I250" s="206"/>
      <c r="J250" s="206"/>
      <c r="K250" s="205"/>
      <c r="L250" s="214"/>
      <c r="M250" s="214"/>
      <c r="N250" s="205"/>
      <c r="O250" s="205"/>
      <c r="P250" s="207"/>
      <c r="Q250" s="207"/>
      <c r="R250" s="208"/>
      <c r="S250" s="209"/>
      <c r="T250" s="210"/>
      <c r="U250" s="215"/>
      <c r="V250" s="216" t="n">
        <v>1</v>
      </c>
      <c r="W250" s="183" t="s">
        <v>266</v>
      </c>
      <c r="X250" s="183" t="s">
        <v>363</v>
      </c>
      <c r="Y250" s="183" t="s">
        <v>364</v>
      </c>
      <c r="Z250" s="183" t="s">
        <v>360</v>
      </c>
      <c r="AA250" s="183" t="s">
        <v>361</v>
      </c>
      <c r="AB250" s="183" t="s">
        <v>362</v>
      </c>
      <c r="AC250" s="183" t="s">
        <v>365</v>
      </c>
      <c r="AD250" s="183" t="s">
        <v>366</v>
      </c>
      <c r="AE250" s="183" t="s">
        <v>367</v>
      </c>
      <c r="AF250" s="183" t="s">
        <v>368</v>
      </c>
      <c r="AG250" s="183" t="s">
        <v>360</v>
      </c>
      <c r="AH250" s="183" t="s">
        <v>361</v>
      </c>
      <c r="AI250" s="183" t="s">
        <v>362</v>
      </c>
      <c r="AJ250" s="183" t="s">
        <v>365</v>
      </c>
      <c r="AK250" s="183" t="s">
        <v>366</v>
      </c>
      <c r="AL250" s="217"/>
      <c r="AM250" s="218"/>
      <c r="AN250" s="219"/>
      <c r="AO250" s="219"/>
      <c r="AP250" s="219"/>
      <c r="AQ250" s="219"/>
      <c r="AR250" s="219"/>
      <c r="AS250" s="219"/>
      <c r="AT250" s="219"/>
      <c r="AU250" s="219"/>
      <c r="AV250" s="219"/>
      <c r="AW250" s="143"/>
      <c r="AX250" s="143"/>
      <c r="AY250" s="143"/>
      <c r="AZ250" s="143"/>
      <c r="BA250" s="143"/>
      <c r="BB250" s="143"/>
      <c r="BC250" s="143"/>
      <c r="BD250" s="143"/>
      <c r="BE250" s="143"/>
      <c r="BF250" s="143"/>
      <c r="BG250" s="143"/>
      <c r="BH250" s="143"/>
      <c r="BI250" s="143"/>
      <c r="BJ250" s="143"/>
      <c r="BK250" s="143"/>
      <c r="BL250" s="143"/>
      <c r="BM250" s="143"/>
      <c r="BN250" s="143"/>
      <c r="BO250" s="143"/>
      <c r="BP250" s="143"/>
      <c r="BQ250" s="143"/>
      <c r="BR250" s="143"/>
      <c r="BS250" s="143"/>
      <c r="BT250" s="143"/>
      <c r="BU250" s="143"/>
      <c r="BV250" s="143"/>
      <c r="BW250" s="143"/>
      <c r="BX250" s="143"/>
      <c r="BY250" s="143"/>
      <c r="BZ250" s="143"/>
      <c r="CA250" s="143"/>
      <c r="CB250" s="143"/>
      <c r="CC250" s="143"/>
      <c r="CD250" s="143"/>
      <c r="CE250" s="143"/>
      <c r="CF250" s="143"/>
      <c r="CG250" s="143"/>
      <c r="CH250" s="143"/>
      <c r="CI250" s="143"/>
      <c r="CJ250" s="143"/>
      <c r="CK250" s="143"/>
      <c r="CL250" s="143"/>
      <c r="CM250" s="143"/>
      <c r="CN250" s="143"/>
      <c r="CO250" s="143"/>
      <c r="CP250" s="143"/>
      <c r="CQ250" s="143"/>
      <c r="CR250" s="143"/>
      <c r="CS250" s="143"/>
      <c r="CT250" s="143"/>
      <c r="CU250" s="143"/>
      <c r="CV250" s="143"/>
      <c r="CW250" s="143"/>
      <c r="CX250" s="143"/>
      <c r="CY250" s="143"/>
      <c r="CZ250" s="143"/>
      <c r="DA250" s="143"/>
      <c r="DB250" s="143"/>
      <c r="DC250" s="143"/>
      <c r="DD250" s="143"/>
      <c r="DE250" s="143"/>
      <c r="DF250" s="143"/>
      <c r="DG250" s="143"/>
      <c r="DH250" s="143"/>
      <c r="DI250" s="143"/>
      <c r="DJ250" s="143"/>
      <c r="DK250" s="143"/>
      <c r="DL250" s="143"/>
      <c r="DM250" s="143"/>
      <c r="DN250" s="143"/>
      <c r="DO250" s="143"/>
      <c r="DP250" s="143"/>
      <c r="DQ250" s="143"/>
      <c r="DR250" s="143"/>
      <c r="DS250" s="143"/>
      <c r="DT250" s="143"/>
      <c r="DU250" s="143"/>
      <c r="DV250" s="143"/>
      <c r="DW250" s="143"/>
      <c r="DX250" s="143"/>
      <c r="DY250" s="143"/>
      <c r="DZ250" s="143"/>
      <c r="EA250" s="143"/>
      <c r="EB250" s="213"/>
      <c r="EC250" s="220"/>
      <c r="ED250" s="220"/>
      <c r="EE250" s="220"/>
      <c r="EF250" s="191"/>
      <c r="EG250" s="220"/>
      <c r="EH250" s="220"/>
      <c r="EI250" s="220"/>
      <c r="EJ250" s="220"/>
      <c r="EK250" s="220"/>
    </row>
    <row r="251" customFormat="false" ht="15" hidden="false" customHeight="true" outlineLevel="0" collapsed="false">
      <c r="C251" s="204"/>
      <c r="D251" s="205"/>
      <c r="E251" s="206"/>
      <c r="F251" s="206"/>
      <c r="G251" s="206"/>
      <c r="H251" s="206"/>
      <c r="I251" s="206"/>
      <c r="J251" s="206"/>
      <c r="K251" s="205"/>
      <c r="L251" s="214"/>
      <c r="M251" s="214"/>
      <c r="N251" s="205"/>
      <c r="O251" s="205"/>
      <c r="P251" s="207"/>
      <c r="Q251" s="207"/>
      <c r="R251" s="208"/>
      <c r="S251" s="209"/>
      <c r="T251" s="210"/>
      <c r="U251" s="215"/>
      <c r="V251" s="216"/>
      <c r="W251" s="183"/>
      <c r="X251" s="183"/>
      <c r="Y251" s="183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3"/>
      <c r="AK251" s="183"/>
      <c r="AL251" s="221"/>
      <c r="AM251" s="183" t="s">
        <v>274</v>
      </c>
      <c r="AN251" s="222" t="s">
        <v>223</v>
      </c>
      <c r="AO251" s="223" t="s">
        <v>56</v>
      </c>
      <c r="AP251" s="223"/>
      <c r="AQ251" s="223"/>
      <c r="AR251" s="223"/>
      <c r="AS251" s="223"/>
      <c r="AT251" s="223"/>
      <c r="AU251" s="223"/>
      <c r="AV251" s="223"/>
      <c r="AW251" s="224" t="n">
        <v>2355.51</v>
      </c>
      <c r="AX251" s="224" t="n">
        <v>2355.509</v>
      </c>
      <c r="AY251" s="224" t="n">
        <v>0</v>
      </c>
      <c r="AZ251" s="224" t="n">
        <f aca="false">BE251</f>
        <v>0</v>
      </c>
      <c r="BA251" s="224" t="n">
        <f aca="false">BV251</f>
        <v>0</v>
      </c>
      <c r="BB251" s="224" t="n">
        <f aca="false">CM251</f>
        <v>0</v>
      </c>
      <c r="BC251" s="224" t="n">
        <f aca="false">DD251</f>
        <v>0</v>
      </c>
      <c r="BD251" s="224" t="n">
        <f aca="false">AW251-AX251-BC251</f>
        <v>0.00100000000020373</v>
      </c>
      <c r="BE251" s="224" t="n">
        <f aca="false">BQ251</f>
        <v>0</v>
      </c>
      <c r="BF251" s="224" t="n">
        <f aca="false">BR251</f>
        <v>0</v>
      </c>
      <c r="BG251" s="224" t="n">
        <f aca="false">BS251</f>
        <v>0</v>
      </c>
      <c r="BH251" s="224" t="n">
        <f aca="false">BT251</f>
        <v>0</v>
      </c>
      <c r="BI251" s="224" t="n">
        <f aca="false">BJ251+BK251+BL251</f>
        <v>0</v>
      </c>
      <c r="BJ251" s="225" t="n">
        <v>0</v>
      </c>
      <c r="BK251" s="225" t="n">
        <v>0</v>
      </c>
      <c r="BL251" s="225" t="n">
        <v>0</v>
      </c>
      <c r="BM251" s="224" t="n">
        <f aca="false">BN251+BO251+BP251</f>
        <v>0</v>
      </c>
      <c r="BN251" s="225" t="n">
        <v>0</v>
      </c>
      <c r="BO251" s="225" t="n">
        <v>0</v>
      </c>
      <c r="BP251" s="225" t="n">
        <v>0</v>
      </c>
      <c r="BQ251" s="224" t="n">
        <f aca="false">BR251+BS251+BT251</f>
        <v>0</v>
      </c>
      <c r="BR251" s="225" t="n">
        <v>0</v>
      </c>
      <c r="BS251" s="225" t="n">
        <v>0</v>
      </c>
      <c r="BT251" s="225" t="n">
        <v>0</v>
      </c>
      <c r="BU251" s="224" t="n">
        <f aca="false">$AW251-$AX251-AZ251</f>
        <v>0.00100000000020373</v>
      </c>
      <c r="BV251" s="224" t="n">
        <f aca="false">CH251</f>
        <v>0</v>
      </c>
      <c r="BW251" s="224" t="n">
        <f aca="false">CI251</f>
        <v>0</v>
      </c>
      <c r="BX251" s="224" t="n">
        <f aca="false">CJ251</f>
        <v>0</v>
      </c>
      <c r="BY251" s="224" t="n">
        <f aca="false">CK251</f>
        <v>0</v>
      </c>
      <c r="BZ251" s="224" t="n">
        <f aca="false">CA251+CB251+CC251</f>
        <v>0</v>
      </c>
      <c r="CA251" s="225" t="n">
        <v>0</v>
      </c>
      <c r="CB251" s="225" t="n">
        <v>0</v>
      </c>
      <c r="CC251" s="225" t="n">
        <v>0</v>
      </c>
      <c r="CD251" s="224" t="n">
        <f aca="false">CE251+CF251+CG251</f>
        <v>0</v>
      </c>
      <c r="CE251" s="225" t="n">
        <v>0</v>
      </c>
      <c r="CF251" s="225" t="n">
        <v>0</v>
      </c>
      <c r="CG251" s="225" t="n">
        <v>0</v>
      </c>
      <c r="CH251" s="224" t="n">
        <f aca="false">CI251+CJ251+CK251</f>
        <v>0</v>
      </c>
      <c r="CI251" s="225" t="n">
        <v>0</v>
      </c>
      <c r="CJ251" s="225" t="n">
        <v>0</v>
      </c>
      <c r="CK251" s="225" t="n">
        <v>0</v>
      </c>
      <c r="CL251" s="224" t="n">
        <f aca="false">$AW251-$AX251-BA251</f>
        <v>0.00100000000020373</v>
      </c>
      <c r="CM251" s="224" t="n">
        <f aca="false">CY251</f>
        <v>0</v>
      </c>
      <c r="CN251" s="224" t="n">
        <f aca="false">CZ251</f>
        <v>0</v>
      </c>
      <c r="CO251" s="224" t="n">
        <f aca="false">DA251</f>
        <v>0</v>
      </c>
      <c r="CP251" s="224" t="n">
        <f aca="false">DB251</f>
        <v>0</v>
      </c>
      <c r="CQ251" s="224" t="n">
        <f aca="false">CR251+CS251+CT251</f>
        <v>0</v>
      </c>
      <c r="CR251" s="225" t="n">
        <v>0</v>
      </c>
      <c r="CS251" s="225" t="n">
        <v>0</v>
      </c>
      <c r="CT251" s="225" t="n">
        <v>0</v>
      </c>
      <c r="CU251" s="224" t="n">
        <f aca="false">CV251+CW251+CX251</f>
        <v>0</v>
      </c>
      <c r="CV251" s="225" t="n">
        <v>0</v>
      </c>
      <c r="CW251" s="225" t="n">
        <v>0</v>
      </c>
      <c r="CX251" s="225" t="n">
        <v>0</v>
      </c>
      <c r="CY251" s="224" t="n">
        <f aca="false">CZ251+DA251+DB251</f>
        <v>0</v>
      </c>
      <c r="CZ251" s="225" t="n">
        <v>0</v>
      </c>
      <c r="DA251" s="225" t="n">
        <v>0</v>
      </c>
      <c r="DB251" s="225" t="n">
        <v>0</v>
      </c>
      <c r="DC251" s="224" t="n">
        <f aca="false">$AW251-$AX251-BB251</f>
        <v>0.00100000000020373</v>
      </c>
      <c r="DD251" s="224" t="n">
        <f aca="false">DP251</f>
        <v>0</v>
      </c>
      <c r="DE251" s="224" t="n">
        <f aca="false">DQ251</f>
        <v>0</v>
      </c>
      <c r="DF251" s="224" t="n">
        <f aca="false">DR251</f>
        <v>0</v>
      </c>
      <c r="DG251" s="224" t="n">
        <f aca="false">DS251</f>
        <v>0</v>
      </c>
      <c r="DH251" s="224" t="n">
        <f aca="false">DI251+DJ251+DK251</f>
        <v>0</v>
      </c>
      <c r="DI251" s="225" t="n">
        <v>0</v>
      </c>
      <c r="DJ251" s="225" t="n">
        <v>0</v>
      </c>
      <c r="DK251" s="225" t="n">
        <v>0</v>
      </c>
      <c r="DL251" s="224" t="n">
        <f aca="false">DM251+DN251+DO251</f>
        <v>0</v>
      </c>
      <c r="DM251" s="225" t="n">
        <v>0</v>
      </c>
      <c r="DN251" s="225" t="n">
        <v>0</v>
      </c>
      <c r="DO251" s="225" t="n">
        <v>0</v>
      </c>
      <c r="DP251" s="224" t="n">
        <f aca="false">DQ251+DR251+DS251</f>
        <v>0</v>
      </c>
      <c r="DQ251" s="225" t="n">
        <v>0</v>
      </c>
      <c r="DR251" s="225" t="n">
        <v>0</v>
      </c>
      <c r="DS251" s="225" t="n">
        <v>0</v>
      </c>
      <c r="DT251" s="224" t="n">
        <f aca="false">$AW251-$AX251-BC251</f>
        <v>0.00100000000020373</v>
      </c>
      <c r="DU251" s="224" t="n">
        <f aca="false">BC251-AY251</f>
        <v>0</v>
      </c>
      <c r="DV251" s="225"/>
      <c r="DW251" s="225"/>
      <c r="DX251" s="226"/>
      <c r="DY251" s="225"/>
      <c r="DZ251" s="226"/>
      <c r="EA251" s="227"/>
      <c r="EB251" s="213" t="n">
        <v>0</v>
      </c>
      <c r="EC251" s="190" t="str">
        <f aca="false">AN251 &amp; EB251</f>
        <v>Амортизационные отчисления0</v>
      </c>
      <c r="ED251" s="190" t="str">
        <f aca="false">AN251&amp;AO251</f>
        <v>Амортизационные отчислениянет</v>
      </c>
      <c r="EE251" s="191"/>
      <c r="EF251" s="191"/>
      <c r="EG251" s="220"/>
      <c r="EH251" s="220"/>
      <c r="EI251" s="220"/>
      <c r="EJ251" s="220"/>
      <c r="EV251" s="191"/>
    </row>
    <row r="252" customFormat="false" ht="11.25" hidden="false" customHeight="true" outlineLevel="0" collapsed="false">
      <c r="C252" s="204"/>
      <c r="D252" s="205" t="n">
        <v>61</v>
      </c>
      <c r="E252" s="206" t="s">
        <v>259</v>
      </c>
      <c r="F252" s="206" t="s">
        <v>260</v>
      </c>
      <c r="G252" s="206" t="s">
        <v>261</v>
      </c>
      <c r="H252" s="206" t="s">
        <v>311</v>
      </c>
      <c r="I252" s="206" t="s">
        <v>360</v>
      </c>
      <c r="J252" s="206" t="s">
        <v>361</v>
      </c>
      <c r="K252" s="205" t="s">
        <v>362</v>
      </c>
      <c r="L252" s="206"/>
      <c r="M252" s="206"/>
      <c r="N252" s="205" t="n">
        <v>5</v>
      </c>
      <c r="O252" s="205" t="n">
        <v>2022</v>
      </c>
      <c r="P252" s="207" t="s">
        <v>178</v>
      </c>
      <c r="Q252" s="207" t="s">
        <v>292</v>
      </c>
      <c r="R252" s="208" t="n">
        <v>0</v>
      </c>
      <c r="S252" s="209" t="n">
        <v>100</v>
      </c>
      <c r="T252" s="229" t="s">
        <v>372</v>
      </c>
      <c r="U252" s="211"/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/>
      <c r="AF252" s="212"/>
      <c r="AG252" s="212"/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  <c r="BI252" s="212"/>
      <c r="BJ252" s="212"/>
      <c r="BK252" s="212"/>
      <c r="BL252" s="212"/>
      <c r="BM252" s="212"/>
      <c r="BN252" s="212"/>
      <c r="BO252" s="212"/>
      <c r="BP252" s="212"/>
      <c r="BQ252" s="212"/>
      <c r="BR252" s="212"/>
      <c r="BS252" s="212"/>
      <c r="BT252" s="212"/>
      <c r="BU252" s="212"/>
      <c r="BV252" s="212"/>
      <c r="BW252" s="212"/>
      <c r="BX252" s="212"/>
      <c r="BY252" s="212"/>
      <c r="BZ252" s="212"/>
      <c r="CA252" s="212"/>
      <c r="CB252" s="212"/>
      <c r="CC252" s="212"/>
      <c r="CD252" s="212"/>
      <c r="CE252" s="212"/>
      <c r="CF252" s="212"/>
      <c r="CG252" s="212"/>
      <c r="CH252" s="212"/>
      <c r="CI252" s="212"/>
      <c r="CJ252" s="212"/>
      <c r="CK252" s="212"/>
      <c r="CL252" s="212"/>
      <c r="CM252" s="212"/>
      <c r="CN252" s="212"/>
      <c r="CO252" s="212"/>
      <c r="CP252" s="212"/>
      <c r="CQ252" s="212"/>
      <c r="CR252" s="212"/>
      <c r="CS252" s="212"/>
      <c r="CT252" s="212"/>
      <c r="CU252" s="212"/>
      <c r="CV252" s="212"/>
      <c r="CW252" s="212"/>
      <c r="CX252" s="212"/>
      <c r="CY252" s="212"/>
      <c r="CZ252" s="212"/>
      <c r="DA252" s="212"/>
      <c r="DB252" s="212"/>
      <c r="DC252" s="212"/>
      <c r="DD252" s="212"/>
      <c r="DE252" s="212"/>
      <c r="DF252" s="212"/>
      <c r="DG252" s="212"/>
      <c r="DH252" s="212"/>
      <c r="DI252" s="212"/>
      <c r="DJ252" s="212"/>
      <c r="DK252" s="212"/>
      <c r="DL252" s="212"/>
      <c r="DM252" s="212"/>
      <c r="DN252" s="212"/>
      <c r="DO252" s="212"/>
      <c r="DP252" s="212"/>
      <c r="DQ252" s="212"/>
      <c r="DR252" s="212"/>
      <c r="DS252" s="212"/>
      <c r="DT252" s="212"/>
      <c r="DU252" s="212"/>
      <c r="DV252" s="212"/>
      <c r="DW252" s="212"/>
      <c r="DX252" s="212"/>
      <c r="DY252" s="212"/>
      <c r="DZ252" s="212"/>
      <c r="EA252" s="212"/>
      <c r="EB252" s="213"/>
      <c r="EC252" s="191"/>
      <c r="ED252" s="191"/>
      <c r="EE252" s="191"/>
      <c r="EF252" s="191"/>
      <c r="EG252" s="191"/>
      <c r="EH252" s="191"/>
      <c r="EI252" s="191"/>
    </row>
    <row r="253" customFormat="false" ht="11.25" hidden="false" customHeight="true" outlineLevel="0" collapsed="false">
      <c r="C253" s="204"/>
      <c r="D253" s="205"/>
      <c r="E253" s="206"/>
      <c r="F253" s="206"/>
      <c r="G253" s="206"/>
      <c r="H253" s="206"/>
      <c r="I253" s="206"/>
      <c r="J253" s="206"/>
      <c r="K253" s="205"/>
      <c r="L253" s="214"/>
      <c r="M253" s="214"/>
      <c r="N253" s="205"/>
      <c r="O253" s="205"/>
      <c r="P253" s="207"/>
      <c r="Q253" s="207"/>
      <c r="R253" s="208"/>
      <c r="S253" s="209"/>
      <c r="T253" s="229"/>
      <c r="U253" s="215"/>
      <c r="V253" s="216" t="n">
        <v>1</v>
      </c>
      <c r="W253" s="183" t="s">
        <v>266</v>
      </c>
      <c r="X253" s="183" t="s">
        <v>363</v>
      </c>
      <c r="Y253" s="183" t="s">
        <v>364</v>
      </c>
      <c r="Z253" s="183" t="s">
        <v>360</v>
      </c>
      <c r="AA253" s="183" t="s">
        <v>361</v>
      </c>
      <c r="AB253" s="183" t="s">
        <v>362</v>
      </c>
      <c r="AC253" s="183" t="s">
        <v>365</v>
      </c>
      <c r="AD253" s="183" t="s">
        <v>366</v>
      </c>
      <c r="AE253" s="183" t="s">
        <v>367</v>
      </c>
      <c r="AF253" s="183" t="s">
        <v>368</v>
      </c>
      <c r="AG253" s="183" t="s">
        <v>360</v>
      </c>
      <c r="AH253" s="183" t="s">
        <v>361</v>
      </c>
      <c r="AI253" s="183" t="s">
        <v>362</v>
      </c>
      <c r="AJ253" s="183" t="s">
        <v>365</v>
      </c>
      <c r="AK253" s="183" t="s">
        <v>366</v>
      </c>
      <c r="AL253" s="217"/>
      <c r="AM253" s="218"/>
      <c r="AN253" s="219"/>
      <c r="AO253" s="219"/>
      <c r="AP253" s="219"/>
      <c r="AQ253" s="219"/>
      <c r="AR253" s="219"/>
      <c r="AS253" s="219"/>
      <c r="AT253" s="219"/>
      <c r="AU253" s="219"/>
      <c r="AV253" s="219"/>
      <c r="AW253" s="143"/>
      <c r="AX253" s="143"/>
      <c r="AY253" s="143"/>
      <c r="AZ253" s="143"/>
      <c r="BA253" s="143"/>
      <c r="BB253" s="143"/>
      <c r="BC253" s="143"/>
      <c r="BD253" s="143"/>
      <c r="BE253" s="143"/>
      <c r="BF253" s="143"/>
      <c r="BG253" s="143"/>
      <c r="BH253" s="143"/>
      <c r="BI253" s="143"/>
      <c r="BJ253" s="143"/>
      <c r="BK253" s="143"/>
      <c r="BL253" s="143"/>
      <c r="BM253" s="143"/>
      <c r="BN253" s="143"/>
      <c r="BO253" s="143"/>
      <c r="BP253" s="143"/>
      <c r="BQ253" s="143"/>
      <c r="BR253" s="143"/>
      <c r="BS253" s="143"/>
      <c r="BT253" s="143"/>
      <c r="BU253" s="143"/>
      <c r="BV253" s="143"/>
      <c r="BW253" s="143"/>
      <c r="BX253" s="143"/>
      <c r="BY253" s="143"/>
      <c r="BZ253" s="143"/>
      <c r="CA253" s="143"/>
      <c r="CB253" s="143"/>
      <c r="CC253" s="143"/>
      <c r="CD253" s="143"/>
      <c r="CE253" s="143"/>
      <c r="CF253" s="143"/>
      <c r="CG253" s="143"/>
      <c r="CH253" s="143"/>
      <c r="CI253" s="143"/>
      <c r="CJ253" s="143"/>
      <c r="CK253" s="143"/>
      <c r="CL253" s="143"/>
      <c r="CM253" s="143"/>
      <c r="CN253" s="143"/>
      <c r="CO253" s="143"/>
      <c r="CP253" s="143"/>
      <c r="CQ253" s="143"/>
      <c r="CR253" s="143"/>
      <c r="CS253" s="143"/>
      <c r="CT253" s="143"/>
      <c r="CU253" s="143"/>
      <c r="CV253" s="143"/>
      <c r="CW253" s="143"/>
      <c r="CX253" s="143"/>
      <c r="CY253" s="143"/>
      <c r="CZ253" s="143"/>
      <c r="DA253" s="143"/>
      <c r="DB253" s="143"/>
      <c r="DC253" s="143"/>
      <c r="DD253" s="143"/>
      <c r="DE253" s="143"/>
      <c r="DF253" s="143"/>
      <c r="DG253" s="143"/>
      <c r="DH253" s="143"/>
      <c r="DI253" s="143"/>
      <c r="DJ253" s="143"/>
      <c r="DK253" s="143"/>
      <c r="DL253" s="143"/>
      <c r="DM253" s="143"/>
      <c r="DN253" s="143"/>
      <c r="DO253" s="143"/>
      <c r="DP253" s="143"/>
      <c r="DQ253" s="143"/>
      <c r="DR253" s="143"/>
      <c r="DS253" s="143"/>
      <c r="DT253" s="143"/>
      <c r="DU253" s="143"/>
      <c r="DV253" s="143"/>
      <c r="DW253" s="143"/>
      <c r="DX253" s="143"/>
      <c r="DY253" s="143"/>
      <c r="DZ253" s="143"/>
      <c r="EA253" s="143"/>
      <c r="EB253" s="213"/>
      <c r="EC253" s="220"/>
      <c r="ED253" s="220"/>
      <c r="EE253" s="220"/>
      <c r="EF253" s="191"/>
      <c r="EG253" s="220"/>
      <c r="EH253" s="220"/>
      <c r="EI253" s="220"/>
      <c r="EJ253" s="220"/>
      <c r="EK253" s="220"/>
    </row>
    <row r="254" customFormat="false" ht="15" hidden="false" customHeight="true" outlineLevel="0" collapsed="false">
      <c r="C254" s="204"/>
      <c r="D254" s="205"/>
      <c r="E254" s="206"/>
      <c r="F254" s="206"/>
      <c r="G254" s="206"/>
      <c r="H254" s="206"/>
      <c r="I254" s="206"/>
      <c r="J254" s="206"/>
      <c r="K254" s="205"/>
      <c r="L254" s="214"/>
      <c r="M254" s="214"/>
      <c r="N254" s="205"/>
      <c r="O254" s="205"/>
      <c r="P254" s="207"/>
      <c r="Q254" s="207"/>
      <c r="R254" s="208"/>
      <c r="S254" s="209"/>
      <c r="T254" s="229"/>
      <c r="U254" s="215"/>
      <c r="V254" s="216"/>
      <c r="W254" s="183"/>
      <c r="X254" s="183"/>
      <c r="Y254" s="183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83"/>
      <c r="AK254" s="183"/>
      <c r="AL254" s="221"/>
      <c r="AM254" s="183" t="s">
        <v>274</v>
      </c>
      <c r="AN254" s="222" t="s">
        <v>223</v>
      </c>
      <c r="AO254" s="223" t="s">
        <v>56</v>
      </c>
      <c r="AP254" s="223"/>
      <c r="AQ254" s="223"/>
      <c r="AR254" s="223"/>
      <c r="AS254" s="223"/>
      <c r="AT254" s="223"/>
      <c r="AU254" s="223"/>
      <c r="AV254" s="223"/>
      <c r="AW254" s="224" t="n">
        <v>2368.156</v>
      </c>
      <c r="AX254" s="224" t="n">
        <v>0</v>
      </c>
      <c r="AY254" s="224" t="n">
        <v>2368.156</v>
      </c>
      <c r="AZ254" s="224" t="n">
        <f aca="false">BE254</f>
        <v>0</v>
      </c>
      <c r="BA254" s="224" t="n">
        <f aca="false">BV254</f>
        <v>42.46517</v>
      </c>
      <c r="BB254" s="224" t="n">
        <f aca="false">CM254</f>
        <v>42.46517</v>
      </c>
      <c r="BC254" s="224" t="n">
        <f aca="false">DD254</f>
        <v>2228.30251</v>
      </c>
      <c r="BD254" s="224" t="n">
        <f aca="false">AW254-AX254-BC254</f>
        <v>139.85349</v>
      </c>
      <c r="BE254" s="224" t="n">
        <f aca="false">BQ254</f>
        <v>0</v>
      </c>
      <c r="BF254" s="224" t="n">
        <f aca="false">BR254</f>
        <v>0</v>
      </c>
      <c r="BG254" s="224" t="n">
        <f aca="false">BS254</f>
        <v>0</v>
      </c>
      <c r="BH254" s="224" t="n">
        <f aca="false">BT254</f>
        <v>0</v>
      </c>
      <c r="BI254" s="224" t="n">
        <f aca="false">BJ254+BK254+BL254</f>
        <v>0</v>
      </c>
      <c r="BJ254" s="225" t="n">
        <v>0</v>
      </c>
      <c r="BK254" s="225" t="n">
        <v>0</v>
      </c>
      <c r="BL254" s="225" t="n">
        <v>0</v>
      </c>
      <c r="BM254" s="224" t="n">
        <f aca="false">BN254+BO254+BP254</f>
        <v>0</v>
      </c>
      <c r="BN254" s="225" t="n">
        <v>0</v>
      </c>
      <c r="BO254" s="225" t="n">
        <v>0</v>
      </c>
      <c r="BP254" s="225" t="n">
        <v>0</v>
      </c>
      <c r="BQ254" s="224" t="n">
        <f aca="false">BR254+BS254+BT254</f>
        <v>0</v>
      </c>
      <c r="BR254" s="225" t="n">
        <v>0</v>
      </c>
      <c r="BS254" s="225" t="n">
        <v>0</v>
      </c>
      <c r="BT254" s="225" t="n">
        <v>0</v>
      </c>
      <c r="BU254" s="224" t="n">
        <f aca="false">$AW254-$AX254-AZ254</f>
        <v>2368.156</v>
      </c>
      <c r="BV254" s="224" t="n">
        <f aca="false">CH254</f>
        <v>42.46517</v>
      </c>
      <c r="BW254" s="224" t="n">
        <f aca="false">CI254</f>
        <v>42.46517</v>
      </c>
      <c r="BX254" s="224" t="n">
        <f aca="false">CJ254</f>
        <v>0</v>
      </c>
      <c r="BY254" s="224" t="n">
        <f aca="false">CK254</f>
        <v>0</v>
      </c>
      <c r="BZ254" s="224" t="n">
        <f aca="false">CA254+CB254+CC254</f>
        <v>42.46517</v>
      </c>
      <c r="CA254" s="225" t="n">
        <v>42.46517</v>
      </c>
      <c r="CB254" s="225" t="n">
        <v>0</v>
      </c>
      <c r="CC254" s="225" t="n">
        <v>0</v>
      </c>
      <c r="CD254" s="224" t="n">
        <f aca="false">CE254+CF254+CG254</f>
        <v>42.46517</v>
      </c>
      <c r="CE254" s="225" t="n">
        <v>42.46517</v>
      </c>
      <c r="CF254" s="225" t="n">
        <v>0</v>
      </c>
      <c r="CG254" s="225" t="n">
        <v>0</v>
      </c>
      <c r="CH254" s="224" t="n">
        <f aca="false">CI254+CJ254+CK254</f>
        <v>42.46517</v>
      </c>
      <c r="CI254" s="225" t="n">
        <f aca="false">CE254</f>
        <v>42.46517</v>
      </c>
      <c r="CJ254" s="225" t="n">
        <v>0</v>
      </c>
      <c r="CK254" s="225" t="n">
        <v>0</v>
      </c>
      <c r="CL254" s="224" t="n">
        <f aca="false">$AW254-$AX254-BA254</f>
        <v>2325.69083</v>
      </c>
      <c r="CM254" s="224" t="n">
        <f aca="false">CY254</f>
        <v>42.46517</v>
      </c>
      <c r="CN254" s="224" t="n">
        <f aca="false">CZ254</f>
        <v>42.46517</v>
      </c>
      <c r="CO254" s="224" t="n">
        <f aca="false">DA254</f>
        <v>0</v>
      </c>
      <c r="CP254" s="224" t="n">
        <f aca="false">DB254</f>
        <v>0</v>
      </c>
      <c r="CQ254" s="224" t="n">
        <f aca="false">CR254+CS254+CT254</f>
        <v>42.46517</v>
      </c>
      <c r="CR254" s="225" t="n">
        <f aca="false">CI254</f>
        <v>42.46517</v>
      </c>
      <c r="CS254" s="225" t="n">
        <v>0</v>
      </c>
      <c r="CT254" s="225" t="n">
        <v>0</v>
      </c>
      <c r="CU254" s="224" t="n">
        <f aca="false">CV254+CW254+CX254</f>
        <v>42.46517</v>
      </c>
      <c r="CV254" s="225" t="n">
        <f aca="false">CR254</f>
        <v>42.46517</v>
      </c>
      <c r="CW254" s="225" t="n">
        <v>0</v>
      </c>
      <c r="CX254" s="225" t="n">
        <v>0</v>
      </c>
      <c r="CY254" s="224" t="n">
        <f aca="false">CZ254+DA254+DB254</f>
        <v>42.46517</v>
      </c>
      <c r="CZ254" s="225" t="n">
        <v>42.46517</v>
      </c>
      <c r="DA254" s="225" t="n">
        <v>0</v>
      </c>
      <c r="DB254" s="225" t="n">
        <v>0</v>
      </c>
      <c r="DC254" s="224" t="n">
        <f aca="false">$AW254-$AX254-BB254</f>
        <v>2325.69083</v>
      </c>
      <c r="DD254" s="224" t="n">
        <f aca="false">DP254</f>
        <v>2228.30251</v>
      </c>
      <c r="DE254" s="224" t="n">
        <f aca="false">DQ254</f>
        <v>2228.30251</v>
      </c>
      <c r="DF254" s="224" t="n">
        <f aca="false">DR254</f>
        <v>0</v>
      </c>
      <c r="DG254" s="224" t="n">
        <f aca="false">DS254</f>
        <v>0</v>
      </c>
      <c r="DH254" s="224" t="n">
        <f aca="false">DI254+DJ254+DK254</f>
        <v>42.46517</v>
      </c>
      <c r="DI254" s="225" t="n">
        <v>42.46517</v>
      </c>
      <c r="DJ254" s="225" t="n">
        <v>0</v>
      </c>
      <c r="DK254" s="225" t="n">
        <v>0</v>
      </c>
      <c r="DL254" s="224" t="n">
        <f aca="false">DM254+DN254+DO254</f>
        <v>42.46517</v>
      </c>
      <c r="DM254" s="225" t="n">
        <v>42.46517</v>
      </c>
      <c r="DN254" s="225" t="n">
        <v>0</v>
      </c>
      <c r="DO254" s="225" t="n">
        <v>0</v>
      </c>
      <c r="DP254" s="224" t="n">
        <f aca="false">DQ254+DR254+DS254</f>
        <v>2228.30251</v>
      </c>
      <c r="DQ254" s="225" t="n">
        <f aca="false">42.46517+2185.83734</f>
        <v>2228.30251</v>
      </c>
      <c r="DR254" s="225" t="n">
        <v>0</v>
      </c>
      <c r="DS254" s="225" t="n">
        <v>0</v>
      </c>
      <c r="DT254" s="224" t="n">
        <f aca="false">$AW254-$AX254-BC254</f>
        <v>139.85349</v>
      </c>
      <c r="DU254" s="224" t="n">
        <f aca="false">BC254-AY254</f>
        <v>-139.85349</v>
      </c>
      <c r="DV254" s="225"/>
      <c r="DW254" s="225" t="n">
        <f aca="false">-+DU254</f>
        <v>139.85349</v>
      </c>
      <c r="DX254" s="226"/>
      <c r="DY254" s="225"/>
      <c r="DZ254" s="226" t="s">
        <v>371</v>
      </c>
      <c r="EA254" s="227"/>
      <c r="EB254" s="213" t="n">
        <v>0</v>
      </c>
      <c r="EC254" s="190" t="str">
        <f aca="false">AN254 &amp; EB254</f>
        <v>Амортизационные отчисления0</v>
      </c>
      <c r="ED254" s="190" t="str">
        <f aca="false">AN254&amp;AO254</f>
        <v>Амортизационные отчислениянет</v>
      </c>
      <c r="EE254" s="191"/>
      <c r="EF254" s="191"/>
      <c r="EG254" s="220"/>
      <c r="EH254" s="220"/>
      <c r="EI254" s="220"/>
      <c r="EJ254" s="220"/>
      <c r="EV254" s="191"/>
    </row>
    <row r="255" customFormat="false" ht="11.25" hidden="false" customHeight="true" outlineLevel="0" collapsed="false">
      <c r="C255" s="204"/>
      <c r="D255" s="205" t="n">
        <v>62</v>
      </c>
      <c r="E255" s="206" t="s">
        <v>259</v>
      </c>
      <c r="F255" s="206" t="s">
        <v>260</v>
      </c>
      <c r="G255" s="206" t="s">
        <v>261</v>
      </c>
      <c r="H255" s="206" t="s">
        <v>373</v>
      </c>
      <c r="I255" s="206" t="s">
        <v>360</v>
      </c>
      <c r="J255" s="206" t="s">
        <v>361</v>
      </c>
      <c r="K255" s="205" t="s">
        <v>362</v>
      </c>
      <c r="L255" s="206"/>
      <c r="M255" s="206"/>
      <c r="N255" s="205" t="n">
        <v>5</v>
      </c>
      <c r="O255" s="205" t="n">
        <v>2021</v>
      </c>
      <c r="P255" s="207" t="s">
        <v>178</v>
      </c>
      <c r="Q255" s="207" t="s">
        <v>276</v>
      </c>
      <c r="R255" s="208" t="n">
        <v>7.42</v>
      </c>
      <c r="S255" s="209" t="n">
        <v>100</v>
      </c>
      <c r="T255" s="210"/>
      <c r="U255" s="211"/>
      <c r="V255" s="212"/>
      <c r="W255" s="212"/>
      <c r="X255" s="212"/>
      <c r="Y255" s="212"/>
      <c r="Z255" s="212"/>
      <c r="AA255" s="212"/>
      <c r="AB255" s="212"/>
      <c r="AC255" s="212"/>
      <c r="AD255" s="212"/>
      <c r="AE255" s="212"/>
      <c r="AF255" s="212"/>
      <c r="AG255" s="212"/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  <c r="BI255" s="212"/>
      <c r="BJ255" s="212"/>
      <c r="BK255" s="212"/>
      <c r="BL255" s="212"/>
      <c r="BM255" s="212"/>
      <c r="BN255" s="212"/>
      <c r="BO255" s="212"/>
      <c r="BP255" s="212"/>
      <c r="BQ255" s="212"/>
      <c r="BR255" s="212"/>
      <c r="BS255" s="212"/>
      <c r="BT255" s="212"/>
      <c r="BU255" s="212"/>
      <c r="BV255" s="212"/>
      <c r="BW255" s="212"/>
      <c r="BX255" s="212"/>
      <c r="BY255" s="212"/>
      <c r="BZ255" s="212"/>
      <c r="CA255" s="212"/>
      <c r="CB255" s="212"/>
      <c r="CC255" s="212"/>
      <c r="CD255" s="212"/>
      <c r="CE255" s="212"/>
      <c r="CF255" s="212"/>
      <c r="CG255" s="212"/>
      <c r="CH255" s="212"/>
      <c r="CI255" s="212"/>
      <c r="CJ255" s="212"/>
      <c r="CK255" s="212"/>
      <c r="CL255" s="212"/>
      <c r="CM255" s="212"/>
      <c r="CN255" s="212"/>
      <c r="CO255" s="212"/>
      <c r="CP255" s="212"/>
      <c r="CQ255" s="212"/>
      <c r="CR255" s="212"/>
      <c r="CS255" s="212"/>
      <c r="CT255" s="212"/>
      <c r="CU255" s="212"/>
      <c r="CV255" s="212"/>
      <c r="CW255" s="212"/>
      <c r="CX255" s="212"/>
      <c r="CY255" s="212"/>
      <c r="CZ255" s="212"/>
      <c r="DA255" s="212"/>
      <c r="DB255" s="212"/>
      <c r="DC255" s="212"/>
      <c r="DD255" s="212"/>
      <c r="DE255" s="212"/>
      <c r="DF255" s="212"/>
      <c r="DG255" s="212"/>
      <c r="DH255" s="212"/>
      <c r="DI255" s="212"/>
      <c r="DJ255" s="212"/>
      <c r="DK255" s="212"/>
      <c r="DL255" s="212"/>
      <c r="DM255" s="212"/>
      <c r="DN255" s="212"/>
      <c r="DO255" s="212"/>
      <c r="DP255" s="212"/>
      <c r="DQ255" s="212"/>
      <c r="DR255" s="212"/>
      <c r="DS255" s="212"/>
      <c r="DT255" s="212"/>
      <c r="DU255" s="212"/>
      <c r="DV255" s="212"/>
      <c r="DW255" s="212"/>
      <c r="DX255" s="212"/>
      <c r="DY255" s="212"/>
      <c r="DZ255" s="212"/>
      <c r="EA255" s="212"/>
      <c r="EB255" s="213"/>
      <c r="EC255" s="191"/>
      <c r="ED255" s="191"/>
      <c r="EE255" s="191"/>
      <c r="EF255" s="191"/>
      <c r="EG255" s="191"/>
      <c r="EH255" s="191"/>
      <c r="EI255" s="191"/>
    </row>
    <row r="256" customFormat="false" ht="11.25" hidden="false" customHeight="true" outlineLevel="0" collapsed="false">
      <c r="C256" s="204"/>
      <c r="D256" s="205"/>
      <c r="E256" s="206"/>
      <c r="F256" s="206"/>
      <c r="G256" s="206"/>
      <c r="H256" s="206"/>
      <c r="I256" s="206"/>
      <c r="J256" s="206"/>
      <c r="K256" s="205"/>
      <c r="L256" s="214"/>
      <c r="M256" s="214"/>
      <c r="N256" s="205"/>
      <c r="O256" s="205"/>
      <c r="P256" s="207"/>
      <c r="Q256" s="207"/>
      <c r="R256" s="208"/>
      <c r="S256" s="209"/>
      <c r="T256" s="210"/>
      <c r="U256" s="215"/>
      <c r="V256" s="216" t="n">
        <v>1</v>
      </c>
      <c r="W256" s="183" t="s">
        <v>266</v>
      </c>
      <c r="X256" s="183" t="s">
        <v>363</v>
      </c>
      <c r="Y256" s="183" t="s">
        <v>364</v>
      </c>
      <c r="Z256" s="183" t="s">
        <v>360</v>
      </c>
      <c r="AA256" s="183" t="s">
        <v>361</v>
      </c>
      <c r="AB256" s="183" t="s">
        <v>362</v>
      </c>
      <c r="AC256" s="183" t="s">
        <v>365</v>
      </c>
      <c r="AD256" s="183" t="s">
        <v>366</v>
      </c>
      <c r="AE256" s="183" t="s">
        <v>367</v>
      </c>
      <c r="AF256" s="183" t="s">
        <v>368</v>
      </c>
      <c r="AG256" s="183" t="s">
        <v>360</v>
      </c>
      <c r="AH256" s="183" t="s">
        <v>361</v>
      </c>
      <c r="AI256" s="183" t="s">
        <v>362</v>
      </c>
      <c r="AJ256" s="183" t="s">
        <v>365</v>
      </c>
      <c r="AK256" s="183" t="s">
        <v>366</v>
      </c>
      <c r="AL256" s="217"/>
      <c r="AM256" s="218"/>
      <c r="AN256" s="219"/>
      <c r="AO256" s="219"/>
      <c r="AP256" s="219"/>
      <c r="AQ256" s="219"/>
      <c r="AR256" s="219"/>
      <c r="AS256" s="219"/>
      <c r="AT256" s="219"/>
      <c r="AU256" s="219"/>
      <c r="AV256" s="219"/>
      <c r="AW256" s="143"/>
      <c r="AX256" s="143"/>
      <c r="AY256" s="143"/>
      <c r="AZ256" s="143"/>
      <c r="BA256" s="143"/>
      <c r="BB256" s="143"/>
      <c r="BC256" s="143"/>
      <c r="BD256" s="143"/>
      <c r="BE256" s="143"/>
      <c r="BF256" s="143"/>
      <c r="BG256" s="143"/>
      <c r="BH256" s="143"/>
      <c r="BI256" s="143"/>
      <c r="BJ256" s="143"/>
      <c r="BK256" s="143"/>
      <c r="BL256" s="143"/>
      <c r="BM256" s="143"/>
      <c r="BN256" s="143"/>
      <c r="BO256" s="143"/>
      <c r="BP256" s="143"/>
      <c r="BQ256" s="143"/>
      <c r="BR256" s="143"/>
      <c r="BS256" s="143"/>
      <c r="BT256" s="143"/>
      <c r="BU256" s="143"/>
      <c r="BV256" s="143"/>
      <c r="BW256" s="143"/>
      <c r="BX256" s="143"/>
      <c r="BY256" s="143"/>
      <c r="BZ256" s="143"/>
      <c r="CA256" s="143"/>
      <c r="CB256" s="143"/>
      <c r="CC256" s="143"/>
      <c r="CD256" s="143"/>
      <c r="CE256" s="143"/>
      <c r="CF256" s="143"/>
      <c r="CG256" s="143"/>
      <c r="CH256" s="143"/>
      <c r="CI256" s="143"/>
      <c r="CJ256" s="143"/>
      <c r="CK256" s="143"/>
      <c r="CL256" s="143"/>
      <c r="CM256" s="143"/>
      <c r="CN256" s="143"/>
      <c r="CO256" s="143"/>
      <c r="CP256" s="143"/>
      <c r="CQ256" s="143"/>
      <c r="CR256" s="143"/>
      <c r="CS256" s="143"/>
      <c r="CT256" s="143"/>
      <c r="CU256" s="143"/>
      <c r="CV256" s="143"/>
      <c r="CW256" s="143"/>
      <c r="CX256" s="143"/>
      <c r="CY256" s="143"/>
      <c r="CZ256" s="143"/>
      <c r="DA256" s="143"/>
      <c r="DB256" s="143"/>
      <c r="DC256" s="143"/>
      <c r="DD256" s="143"/>
      <c r="DE256" s="143"/>
      <c r="DF256" s="143"/>
      <c r="DG256" s="143"/>
      <c r="DH256" s="143"/>
      <c r="DI256" s="143"/>
      <c r="DJ256" s="143"/>
      <c r="DK256" s="143"/>
      <c r="DL256" s="143"/>
      <c r="DM256" s="143"/>
      <c r="DN256" s="143"/>
      <c r="DO256" s="143"/>
      <c r="DP256" s="143"/>
      <c r="DQ256" s="143"/>
      <c r="DR256" s="143"/>
      <c r="DS256" s="143"/>
      <c r="DT256" s="143"/>
      <c r="DU256" s="143"/>
      <c r="DV256" s="143"/>
      <c r="DW256" s="143"/>
      <c r="DX256" s="143"/>
      <c r="DY256" s="143"/>
      <c r="DZ256" s="143"/>
      <c r="EA256" s="143"/>
      <c r="EB256" s="213"/>
      <c r="EC256" s="220"/>
      <c r="ED256" s="220"/>
      <c r="EE256" s="220"/>
      <c r="EF256" s="191"/>
      <c r="EG256" s="220"/>
      <c r="EH256" s="220"/>
      <c r="EI256" s="220"/>
      <c r="EJ256" s="220"/>
      <c r="EK256" s="220"/>
    </row>
    <row r="257" customFormat="false" ht="15" hidden="false" customHeight="true" outlineLevel="0" collapsed="false">
      <c r="C257" s="204"/>
      <c r="D257" s="205"/>
      <c r="E257" s="206"/>
      <c r="F257" s="206"/>
      <c r="G257" s="206"/>
      <c r="H257" s="206"/>
      <c r="I257" s="206"/>
      <c r="J257" s="206"/>
      <c r="K257" s="205"/>
      <c r="L257" s="214"/>
      <c r="M257" s="214"/>
      <c r="N257" s="205"/>
      <c r="O257" s="205"/>
      <c r="P257" s="207"/>
      <c r="Q257" s="207"/>
      <c r="R257" s="208"/>
      <c r="S257" s="209"/>
      <c r="T257" s="210"/>
      <c r="U257" s="215"/>
      <c r="V257" s="216"/>
      <c r="W257" s="183"/>
      <c r="X257" s="183"/>
      <c r="Y257" s="183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3"/>
      <c r="AK257" s="183"/>
      <c r="AL257" s="221"/>
      <c r="AM257" s="183" t="s">
        <v>274</v>
      </c>
      <c r="AN257" s="222" t="s">
        <v>223</v>
      </c>
      <c r="AO257" s="223" t="s">
        <v>56</v>
      </c>
      <c r="AP257" s="223"/>
      <c r="AQ257" s="223"/>
      <c r="AR257" s="223"/>
      <c r="AS257" s="223"/>
      <c r="AT257" s="223"/>
      <c r="AU257" s="223"/>
      <c r="AV257" s="223"/>
      <c r="AW257" s="224" t="n">
        <v>274.41665</v>
      </c>
      <c r="AX257" s="224" t="n">
        <v>20.3565</v>
      </c>
      <c r="AY257" s="224" t="n">
        <v>0</v>
      </c>
      <c r="AZ257" s="224" t="n">
        <f aca="false">BE257</f>
        <v>0</v>
      </c>
      <c r="BA257" s="224" t="n">
        <f aca="false">BV257</f>
        <v>0</v>
      </c>
      <c r="BB257" s="224" t="n">
        <f aca="false">CM257</f>
        <v>103.6</v>
      </c>
      <c r="BC257" s="224" t="n">
        <f aca="false">DD257</f>
        <v>143.767</v>
      </c>
      <c r="BD257" s="224" t="n">
        <f aca="false">AW257-AX257-BC257</f>
        <v>110.29315</v>
      </c>
      <c r="BE257" s="224" t="n">
        <f aca="false">BQ257</f>
        <v>0</v>
      </c>
      <c r="BF257" s="224" t="n">
        <f aca="false">BR257</f>
        <v>0</v>
      </c>
      <c r="BG257" s="224" t="n">
        <f aca="false">BS257</f>
        <v>0</v>
      </c>
      <c r="BH257" s="224" t="n">
        <f aca="false">BT257</f>
        <v>0</v>
      </c>
      <c r="BI257" s="224" t="n">
        <f aca="false">BJ257+BK257+BL257</f>
        <v>0</v>
      </c>
      <c r="BJ257" s="225" t="n">
        <v>0</v>
      </c>
      <c r="BK257" s="225" t="n">
        <v>0</v>
      </c>
      <c r="BL257" s="225" t="n">
        <v>0</v>
      </c>
      <c r="BM257" s="224" t="n">
        <f aca="false">BN257+BO257+BP257</f>
        <v>0</v>
      </c>
      <c r="BN257" s="225" t="n">
        <v>0</v>
      </c>
      <c r="BO257" s="225" t="n">
        <v>0</v>
      </c>
      <c r="BP257" s="225" t="n">
        <v>0</v>
      </c>
      <c r="BQ257" s="224" t="n">
        <f aca="false">BR257+BS257+BT257</f>
        <v>0</v>
      </c>
      <c r="BR257" s="225" t="n">
        <v>0</v>
      </c>
      <c r="BS257" s="225" t="n">
        <v>0</v>
      </c>
      <c r="BT257" s="225" t="n">
        <v>0</v>
      </c>
      <c r="BU257" s="224" t="n">
        <f aca="false">$AW257-$AX257-AZ257</f>
        <v>254.06015</v>
      </c>
      <c r="BV257" s="224" t="n">
        <f aca="false">CH257</f>
        <v>0</v>
      </c>
      <c r="BW257" s="224" t="n">
        <f aca="false">CI257</f>
        <v>0</v>
      </c>
      <c r="BX257" s="224" t="n">
        <f aca="false">CJ257</f>
        <v>0</v>
      </c>
      <c r="BY257" s="224" t="n">
        <f aca="false">CK257</f>
        <v>0</v>
      </c>
      <c r="BZ257" s="224" t="n">
        <f aca="false">CA257+CB257+CC257</f>
        <v>0</v>
      </c>
      <c r="CA257" s="225" t="n">
        <v>0</v>
      </c>
      <c r="CB257" s="225" t="n">
        <v>0</v>
      </c>
      <c r="CC257" s="225" t="n">
        <v>0</v>
      </c>
      <c r="CD257" s="224" t="n">
        <f aca="false">CE257+CF257+CG257</f>
        <v>0</v>
      </c>
      <c r="CE257" s="225" t="n">
        <v>0</v>
      </c>
      <c r="CF257" s="225" t="n">
        <v>0</v>
      </c>
      <c r="CG257" s="225" t="n">
        <v>0</v>
      </c>
      <c r="CH257" s="224" t="n">
        <f aca="false">CI257+CJ257+CK257</f>
        <v>0</v>
      </c>
      <c r="CI257" s="225" t="n">
        <v>0</v>
      </c>
      <c r="CJ257" s="225" t="n">
        <v>0</v>
      </c>
      <c r="CK257" s="225" t="n">
        <v>0</v>
      </c>
      <c r="CL257" s="224" t="n">
        <f aca="false">$AW257-$AX257-BA257</f>
        <v>254.06015</v>
      </c>
      <c r="CM257" s="224" t="n">
        <f aca="false">CY257</f>
        <v>103.6</v>
      </c>
      <c r="CN257" s="224" t="n">
        <f aca="false">CZ257</f>
        <v>0</v>
      </c>
      <c r="CO257" s="224" t="n">
        <f aca="false">DA257</f>
        <v>103.6</v>
      </c>
      <c r="CP257" s="224" t="n">
        <f aca="false">DB257</f>
        <v>0</v>
      </c>
      <c r="CQ257" s="224" t="n">
        <f aca="false">CR257+CS257+CT257</f>
        <v>0</v>
      </c>
      <c r="CR257" s="225" t="n">
        <v>0</v>
      </c>
      <c r="CS257" s="225" t="n">
        <v>0</v>
      </c>
      <c r="CT257" s="225" t="n">
        <v>0</v>
      </c>
      <c r="CU257" s="224" t="n">
        <f aca="false">CV257+CW257+CX257</f>
        <v>103.6</v>
      </c>
      <c r="CV257" s="225" t="n">
        <v>0</v>
      </c>
      <c r="CW257" s="225" t="n">
        <v>103.6</v>
      </c>
      <c r="CX257" s="225" t="n">
        <v>0</v>
      </c>
      <c r="CY257" s="224" t="n">
        <f aca="false">CZ257+DA257+DB257</f>
        <v>103.6</v>
      </c>
      <c r="CZ257" s="225" t="n">
        <v>0</v>
      </c>
      <c r="DA257" s="225" t="n">
        <v>103.6</v>
      </c>
      <c r="DB257" s="225" t="n">
        <v>0</v>
      </c>
      <c r="DC257" s="224" t="n">
        <f aca="false">$AW257-$AX257-BB257</f>
        <v>150.46015</v>
      </c>
      <c r="DD257" s="224" t="n">
        <f aca="false">DP257</f>
        <v>143.767</v>
      </c>
      <c r="DE257" s="224" t="n">
        <f aca="false">DQ257</f>
        <v>0</v>
      </c>
      <c r="DF257" s="224" t="n">
        <f aca="false">DR257</f>
        <v>143.767</v>
      </c>
      <c r="DG257" s="224" t="n">
        <f aca="false">DS257</f>
        <v>0</v>
      </c>
      <c r="DH257" s="224" t="n">
        <f aca="false">DI257+DJ257+DK257</f>
        <v>103.6</v>
      </c>
      <c r="DI257" s="225" t="n">
        <v>0</v>
      </c>
      <c r="DJ257" s="225" t="n">
        <v>103.6</v>
      </c>
      <c r="DK257" s="225" t="n">
        <v>0</v>
      </c>
      <c r="DL257" s="224" t="n">
        <f aca="false">DM257+DN257+DO257</f>
        <v>103.6</v>
      </c>
      <c r="DM257" s="225" t="n">
        <v>0</v>
      </c>
      <c r="DN257" s="225" t="n">
        <v>103.6</v>
      </c>
      <c r="DO257" s="225" t="n">
        <v>0</v>
      </c>
      <c r="DP257" s="224" t="n">
        <f aca="false">DQ257+DR257+DS257</f>
        <v>143.767</v>
      </c>
      <c r="DQ257" s="225" t="n">
        <v>0</v>
      </c>
      <c r="DR257" s="225" t="n">
        <f aca="false">103.6+40.167</f>
        <v>143.767</v>
      </c>
      <c r="DS257" s="225" t="n">
        <v>0</v>
      </c>
      <c r="DT257" s="224" t="n">
        <f aca="false">$AW257-$AX257-BC257</f>
        <v>110.29315</v>
      </c>
      <c r="DU257" s="224" t="n">
        <f aca="false">BC257-AY257</f>
        <v>143.767</v>
      </c>
      <c r="DV257" s="225"/>
      <c r="DW257" s="225"/>
      <c r="DX257" s="226" t="s">
        <v>374</v>
      </c>
      <c r="DY257" s="225" t="n">
        <f aca="false">DU257</f>
        <v>143.767</v>
      </c>
      <c r="DZ257" s="226" t="s">
        <v>374</v>
      </c>
      <c r="EA257" s="228" t="s">
        <v>331</v>
      </c>
      <c r="EB257" s="213" t="n">
        <v>0</v>
      </c>
      <c r="EC257" s="190" t="str">
        <f aca="false">AN257 &amp; EB257</f>
        <v>Амортизационные отчисления0</v>
      </c>
      <c r="ED257" s="190" t="str">
        <f aca="false">AN257&amp;AO257</f>
        <v>Амортизационные отчислениянет</v>
      </c>
      <c r="EE257" s="191"/>
      <c r="EF257" s="191"/>
      <c r="EG257" s="220"/>
      <c r="EH257" s="220"/>
      <c r="EI257" s="220"/>
      <c r="EJ257" s="220"/>
      <c r="EV257" s="191"/>
    </row>
    <row r="258" customFormat="false" ht="11.25" hidden="false" customHeight="true" outlineLevel="0" collapsed="false">
      <c r="C258" s="204"/>
      <c r="D258" s="205" t="n">
        <v>63</v>
      </c>
      <c r="E258" s="206" t="s">
        <v>259</v>
      </c>
      <c r="F258" s="206" t="s">
        <v>260</v>
      </c>
      <c r="G258" s="206" t="s">
        <v>261</v>
      </c>
      <c r="H258" s="206" t="s">
        <v>326</v>
      </c>
      <c r="I258" s="206" t="s">
        <v>360</v>
      </c>
      <c r="J258" s="206" t="s">
        <v>361</v>
      </c>
      <c r="K258" s="205" t="s">
        <v>362</v>
      </c>
      <c r="L258" s="206"/>
      <c r="M258" s="206"/>
      <c r="N258" s="205" t="n">
        <v>5</v>
      </c>
      <c r="O258" s="205" t="n">
        <v>2023</v>
      </c>
      <c r="P258" s="207" t="s">
        <v>178</v>
      </c>
      <c r="Q258" s="207" t="s">
        <v>276</v>
      </c>
      <c r="R258" s="208" t="n">
        <v>0</v>
      </c>
      <c r="S258" s="209" t="n">
        <v>6.09</v>
      </c>
      <c r="T258" s="210"/>
      <c r="U258" s="211"/>
      <c r="V258" s="212"/>
      <c r="W258" s="212"/>
      <c r="X258" s="212"/>
      <c r="Y258" s="212"/>
      <c r="Z258" s="212"/>
      <c r="AA258" s="212"/>
      <c r="AB258" s="212"/>
      <c r="AC258" s="212"/>
      <c r="AD258" s="212"/>
      <c r="AE258" s="212"/>
      <c r="AF258" s="212"/>
      <c r="AG258" s="212"/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  <c r="BI258" s="212"/>
      <c r="BJ258" s="212"/>
      <c r="BK258" s="212"/>
      <c r="BL258" s="212"/>
      <c r="BM258" s="212"/>
      <c r="BN258" s="212"/>
      <c r="BO258" s="212"/>
      <c r="BP258" s="212"/>
      <c r="BQ258" s="212"/>
      <c r="BR258" s="212"/>
      <c r="BS258" s="212"/>
      <c r="BT258" s="212"/>
      <c r="BU258" s="212"/>
      <c r="BV258" s="212"/>
      <c r="BW258" s="212"/>
      <c r="BX258" s="212"/>
      <c r="BY258" s="212"/>
      <c r="BZ258" s="212"/>
      <c r="CA258" s="212"/>
      <c r="CB258" s="212"/>
      <c r="CC258" s="212"/>
      <c r="CD258" s="212"/>
      <c r="CE258" s="212"/>
      <c r="CF258" s="212"/>
      <c r="CG258" s="212"/>
      <c r="CH258" s="212"/>
      <c r="CI258" s="212"/>
      <c r="CJ258" s="212"/>
      <c r="CK258" s="212"/>
      <c r="CL258" s="212"/>
      <c r="CM258" s="212"/>
      <c r="CN258" s="212"/>
      <c r="CO258" s="212"/>
      <c r="CP258" s="212"/>
      <c r="CQ258" s="212"/>
      <c r="CR258" s="212"/>
      <c r="CS258" s="212"/>
      <c r="CT258" s="212"/>
      <c r="CU258" s="212"/>
      <c r="CV258" s="212"/>
      <c r="CW258" s="212"/>
      <c r="CX258" s="212"/>
      <c r="CY258" s="212"/>
      <c r="CZ258" s="212"/>
      <c r="DA258" s="212"/>
      <c r="DB258" s="212"/>
      <c r="DC258" s="212"/>
      <c r="DD258" s="212"/>
      <c r="DE258" s="212"/>
      <c r="DF258" s="212"/>
      <c r="DG258" s="212"/>
      <c r="DH258" s="212"/>
      <c r="DI258" s="212"/>
      <c r="DJ258" s="212"/>
      <c r="DK258" s="212"/>
      <c r="DL258" s="212"/>
      <c r="DM258" s="212"/>
      <c r="DN258" s="212"/>
      <c r="DO258" s="212"/>
      <c r="DP258" s="212"/>
      <c r="DQ258" s="212"/>
      <c r="DR258" s="212"/>
      <c r="DS258" s="212"/>
      <c r="DT258" s="212"/>
      <c r="DU258" s="212"/>
      <c r="DV258" s="212"/>
      <c r="DW258" s="212"/>
      <c r="DX258" s="212"/>
      <c r="DY258" s="212"/>
      <c r="DZ258" s="212"/>
      <c r="EA258" s="212"/>
      <c r="EB258" s="213"/>
      <c r="EC258" s="191"/>
      <c r="ED258" s="191"/>
      <c r="EE258" s="191"/>
      <c r="EF258" s="191"/>
      <c r="EG258" s="191"/>
      <c r="EH258" s="191"/>
      <c r="EI258" s="191"/>
    </row>
    <row r="259" customFormat="false" ht="11.25" hidden="false" customHeight="true" outlineLevel="0" collapsed="false">
      <c r="C259" s="204"/>
      <c r="D259" s="205"/>
      <c r="E259" s="206"/>
      <c r="F259" s="206"/>
      <c r="G259" s="206"/>
      <c r="H259" s="206"/>
      <c r="I259" s="206"/>
      <c r="J259" s="206"/>
      <c r="K259" s="205"/>
      <c r="L259" s="214"/>
      <c r="M259" s="214"/>
      <c r="N259" s="205"/>
      <c r="O259" s="205"/>
      <c r="P259" s="207"/>
      <c r="Q259" s="207"/>
      <c r="R259" s="208"/>
      <c r="S259" s="209"/>
      <c r="T259" s="210"/>
      <c r="U259" s="215"/>
      <c r="V259" s="216" t="n">
        <v>1</v>
      </c>
      <c r="W259" s="183" t="s">
        <v>266</v>
      </c>
      <c r="X259" s="183" t="s">
        <v>363</v>
      </c>
      <c r="Y259" s="183" t="s">
        <v>364</v>
      </c>
      <c r="Z259" s="183" t="s">
        <v>360</v>
      </c>
      <c r="AA259" s="183" t="s">
        <v>361</v>
      </c>
      <c r="AB259" s="183" t="s">
        <v>362</v>
      </c>
      <c r="AC259" s="183" t="s">
        <v>365</v>
      </c>
      <c r="AD259" s="183" t="s">
        <v>366</v>
      </c>
      <c r="AE259" s="183" t="s">
        <v>367</v>
      </c>
      <c r="AF259" s="183" t="s">
        <v>368</v>
      </c>
      <c r="AG259" s="183" t="s">
        <v>360</v>
      </c>
      <c r="AH259" s="183" t="s">
        <v>361</v>
      </c>
      <c r="AI259" s="183" t="s">
        <v>362</v>
      </c>
      <c r="AJ259" s="183" t="s">
        <v>365</v>
      </c>
      <c r="AK259" s="183" t="s">
        <v>366</v>
      </c>
      <c r="AL259" s="217"/>
      <c r="AM259" s="218"/>
      <c r="AN259" s="219"/>
      <c r="AO259" s="219"/>
      <c r="AP259" s="219"/>
      <c r="AQ259" s="219"/>
      <c r="AR259" s="219"/>
      <c r="AS259" s="219"/>
      <c r="AT259" s="219"/>
      <c r="AU259" s="219"/>
      <c r="AV259" s="219"/>
      <c r="AW259" s="143"/>
      <c r="AX259" s="143"/>
      <c r="AY259" s="143"/>
      <c r="AZ259" s="143"/>
      <c r="BA259" s="143"/>
      <c r="BB259" s="143"/>
      <c r="BC259" s="143"/>
      <c r="BD259" s="143"/>
      <c r="BE259" s="143"/>
      <c r="BF259" s="143"/>
      <c r="BG259" s="143"/>
      <c r="BH259" s="143"/>
      <c r="BI259" s="143"/>
      <c r="BJ259" s="143"/>
      <c r="BK259" s="143"/>
      <c r="BL259" s="143"/>
      <c r="BM259" s="143"/>
      <c r="BN259" s="143"/>
      <c r="BO259" s="143"/>
      <c r="BP259" s="143"/>
      <c r="BQ259" s="143"/>
      <c r="BR259" s="143"/>
      <c r="BS259" s="143"/>
      <c r="BT259" s="143"/>
      <c r="BU259" s="143"/>
      <c r="BV259" s="143"/>
      <c r="BW259" s="143"/>
      <c r="BX259" s="143"/>
      <c r="BY259" s="143"/>
      <c r="BZ259" s="143"/>
      <c r="CA259" s="143"/>
      <c r="CB259" s="143"/>
      <c r="CC259" s="143"/>
      <c r="CD259" s="143"/>
      <c r="CE259" s="143"/>
      <c r="CF259" s="143"/>
      <c r="CG259" s="143"/>
      <c r="CH259" s="143"/>
      <c r="CI259" s="143"/>
      <c r="CJ259" s="143"/>
      <c r="CK259" s="143"/>
      <c r="CL259" s="143"/>
      <c r="CM259" s="143"/>
      <c r="CN259" s="143"/>
      <c r="CO259" s="143"/>
      <c r="CP259" s="143"/>
      <c r="CQ259" s="143"/>
      <c r="CR259" s="143"/>
      <c r="CS259" s="143"/>
      <c r="CT259" s="143"/>
      <c r="CU259" s="143"/>
      <c r="CV259" s="143"/>
      <c r="CW259" s="143"/>
      <c r="CX259" s="143"/>
      <c r="CY259" s="143"/>
      <c r="CZ259" s="143"/>
      <c r="DA259" s="143"/>
      <c r="DB259" s="143"/>
      <c r="DC259" s="143"/>
      <c r="DD259" s="143"/>
      <c r="DE259" s="143"/>
      <c r="DF259" s="143"/>
      <c r="DG259" s="143"/>
      <c r="DH259" s="143"/>
      <c r="DI259" s="143"/>
      <c r="DJ259" s="143"/>
      <c r="DK259" s="143"/>
      <c r="DL259" s="143"/>
      <c r="DM259" s="143"/>
      <c r="DN259" s="143"/>
      <c r="DO259" s="143"/>
      <c r="DP259" s="143"/>
      <c r="DQ259" s="143"/>
      <c r="DR259" s="143"/>
      <c r="DS259" s="143"/>
      <c r="DT259" s="143"/>
      <c r="DU259" s="143"/>
      <c r="DV259" s="143"/>
      <c r="DW259" s="143"/>
      <c r="DX259" s="143"/>
      <c r="DY259" s="143"/>
      <c r="DZ259" s="143"/>
      <c r="EA259" s="143"/>
      <c r="EB259" s="213"/>
      <c r="EC259" s="220"/>
      <c r="ED259" s="220"/>
      <c r="EE259" s="220"/>
      <c r="EF259" s="191"/>
      <c r="EG259" s="220"/>
      <c r="EH259" s="220"/>
      <c r="EI259" s="220"/>
      <c r="EJ259" s="220"/>
      <c r="EK259" s="220"/>
    </row>
    <row r="260" customFormat="false" ht="15" hidden="false" customHeight="true" outlineLevel="0" collapsed="false">
      <c r="C260" s="204"/>
      <c r="D260" s="205"/>
      <c r="E260" s="206"/>
      <c r="F260" s="206"/>
      <c r="G260" s="206"/>
      <c r="H260" s="206"/>
      <c r="I260" s="206"/>
      <c r="J260" s="206"/>
      <c r="K260" s="205"/>
      <c r="L260" s="214"/>
      <c r="M260" s="214"/>
      <c r="N260" s="205"/>
      <c r="O260" s="205"/>
      <c r="P260" s="207"/>
      <c r="Q260" s="207"/>
      <c r="R260" s="208"/>
      <c r="S260" s="209"/>
      <c r="T260" s="210"/>
      <c r="U260" s="215"/>
      <c r="V260" s="216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221"/>
      <c r="AM260" s="183" t="s">
        <v>274</v>
      </c>
      <c r="AN260" s="222" t="s">
        <v>223</v>
      </c>
      <c r="AO260" s="223" t="s">
        <v>56</v>
      </c>
      <c r="AP260" s="223"/>
      <c r="AQ260" s="223"/>
      <c r="AR260" s="223"/>
      <c r="AS260" s="223"/>
      <c r="AT260" s="223"/>
      <c r="AU260" s="223"/>
      <c r="AV260" s="223"/>
      <c r="AW260" s="224" t="n">
        <v>611.033</v>
      </c>
      <c r="AX260" s="224" t="n">
        <v>0</v>
      </c>
      <c r="AY260" s="224" t="n">
        <v>0</v>
      </c>
      <c r="AZ260" s="224" t="n">
        <f aca="false">BE260</f>
        <v>0</v>
      </c>
      <c r="BA260" s="224" t="n">
        <f aca="false">BV260</f>
        <v>0</v>
      </c>
      <c r="BB260" s="224" t="n">
        <f aca="false">CM260</f>
        <v>0</v>
      </c>
      <c r="BC260" s="224" t="n">
        <f aca="false">DD260</f>
        <v>37.2285</v>
      </c>
      <c r="BD260" s="224" t="n">
        <f aca="false">AW260-AX260-BC260</f>
        <v>573.8045</v>
      </c>
      <c r="BE260" s="224" t="n">
        <f aca="false">BQ260</f>
        <v>0</v>
      </c>
      <c r="BF260" s="224" t="n">
        <f aca="false">BR260</f>
        <v>0</v>
      </c>
      <c r="BG260" s="224" t="n">
        <f aca="false">BS260</f>
        <v>0</v>
      </c>
      <c r="BH260" s="224" t="n">
        <f aca="false">BT260</f>
        <v>0</v>
      </c>
      <c r="BI260" s="224" t="n">
        <f aca="false">BJ260+BK260+BL260</f>
        <v>0</v>
      </c>
      <c r="BJ260" s="225" t="n">
        <v>0</v>
      </c>
      <c r="BK260" s="225" t="n">
        <v>0</v>
      </c>
      <c r="BL260" s="225" t="n">
        <v>0</v>
      </c>
      <c r="BM260" s="224" t="n">
        <f aca="false">BN260+BO260+BP260</f>
        <v>0</v>
      </c>
      <c r="BN260" s="225" t="n">
        <v>0</v>
      </c>
      <c r="BO260" s="225" t="n">
        <v>0</v>
      </c>
      <c r="BP260" s="225" t="n">
        <v>0</v>
      </c>
      <c r="BQ260" s="224" t="n">
        <f aca="false">BR260+BS260+BT260</f>
        <v>0</v>
      </c>
      <c r="BR260" s="225" t="n">
        <v>0</v>
      </c>
      <c r="BS260" s="225" t="n">
        <v>0</v>
      </c>
      <c r="BT260" s="225" t="n">
        <v>0</v>
      </c>
      <c r="BU260" s="224" t="n">
        <f aca="false">$AW260-$AX260-AZ260</f>
        <v>611.033</v>
      </c>
      <c r="BV260" s="224" t="n">
        <f aca="false">CH260</f>
        <v>0</v>
      </c>
      <c r="BW260" s="224" t="n">
        <f aca="false">CI260</f>
        <v>0</v>
      </c>
      <c r="BX260" s="224" t="n">
        <f aca="false">CJ260</f>
        <v>0</v>
      </c>
      <c r="BY260" s="224" t="n">
        <f aca="false">CK260</f>
        <v>0</v>
      </c>
      <c r="BZ260" s="224" t="n">
        <f aca="false">CA260+CB260+CC260</f>
        <v>0</v>
      </c>
      <c r="CA260" s="225" t="n">
        <v>0</v>
      </c>
      <c r="CB260" s="225" t="n">
        <v>0</v>
      </c>
      <c r="CC260" s="225" t="n">
        <v>0</v>
      </c>
      <c r="CD260" s="224" t="n">
        <f aca="false">CE260+CF260+CG260</f>
        <v>0</v>
      </c>
      <c r="CE260" s="225" t="n">
        <v>0</v>
      </c>
      <c r="CF260" s="225" t="n">
        <v>0</v>
      </c>
      <c r="CG260" s="225" t="n">
        <v>0</v>
      </c>
      <c r="CH260" s="224" t="n">
        <f aca="false">CI260+CJ260+CK260</f>
        <v>0</v>
      </c>
      <c r="CI260" s="225" t="n">
        <v>0</v>
      </c>
      <c r="CJ260" s="225" t="n">
        <v>0</v>
      </c>
      <c r="CK260" s="225" t="n">
        <v>0</v>
      </c>
      <c r="CL260" s="224" t="n">
        <f aca="false">$AW260-$AX260-BA260</f>
        <v>611.033</v>
      </c>
      <c r="CM260" s="224" t="n">
        <f aca="false">CY260</f>
        <v>0</v>
      </c>
      <c r="CN260" s="224" t="n">
        <f aca="false">CZ260</f>
        <v>0</v>
      </c>
      <c r="CO260" s="224" t="n">
        <f aca="false">DA260</f>
        <v>0</v>
      </c>
      <c r="CP260" s="224" t="n">
        <f aca="false">DB260</f>
        <v>0</v>
      </c>
      <c r="CQ260" s="224" t="n">
        <f aca="false">CR260+CS260+CT260</f>
        <v>0</v>
      </c>
      <c r="CR260" s="225" t="n">
        <v>0</v>
      </c>
      <c r="CS260" s="225" t="n">
        <v>0</v>
      </c>
      <c r="CT260" s="225" t="n">
        <v>0</v>
      </c>
      <c r="CU260" s="224" t="n">
        <f aca="false">CV260+CW260+CX260</f>
        <v>0</v>
      </c>
      <c r="CV260" s="225" t="n">
        <v>0</v>
      </c>
      <c r="CW260" s="225" t="n">
        <v>0</v>
      </c>
      <c r="CX260" s="225" t="n">
        <v>0</v>
      </c>
      <c r="CY260" s="224" t="n">
        <f aca="false">CZ260+DA260+DB260</f>
        <v>0</v>
      </c>
      <c r="CZ260" s="225" t="n">
        <v>0</v>
      </c>
      <c r="DA260" s="225" t="n">
        <v>0</v>
      </c>
      <c r="DB260" s="225" t="n">
        <v>0</v>
      </c>
      <c r="DC260" s="224" t="n">
        <f aca="false">$AW260-$AX260-BB260</f>
        <v>611.033</v>
      </c>
      <c r="DD260" s="224" t="n">
        <f aca="false">DP260</f>
        <v>37.2285</v>
      </c>
      <c r="DE260" s="224" t="n">
        <f aca="false">DQ260</f>
        <v>0</v>
      </c>
      <c r="DF260" s="224" t="n">
        <f aca="false">DR260</f>
        <v>0</v>
      </c>
      <c r="DG260" s="224" t="n">
        <f aca="false">DS260</f>
        <v>37.2285</v>
      </c>
      <c r="DH260" s="224" t="n">
        <f aca="false">DI260+DJ260+DK260</f>
        <v>0</v>
      </c>
      <c r="DI260" s="225" t="n">
        <v>0</v>
      </c>
      <c r="DJ260" s="225" t="n">
        <v>0</v>
      </c>
      <c r="DK260" s="225" t="n">
        <v>0</v>
      </c>
      <c r="DL260" s="224" t="n">
        <f aca="false">DM260+DN260+DO260</f>
        <v>0</v>
      </c>
      <c r="DM260" s="225" t="n">
        <v>0</v>
      </c>
      <c r="DN260" s="225" t="n">
        <v>0</v>
      </c>
      <c r="DO260" s="225" t="n">
        <v>0</v>
      </c>
      <c r="DP260" s="224" t="n">
        <f aca="false">DQ260+DR260+DS260</f>
        <v>37.2285</v>
      </c>
      <c r="DQ260" s="225" t="n">
        <v>0</v>
      </c>
      <c r="DR260" s="225" t="n">
        <v>0</v>
      </c>
      <c r="DS260" s="225" t="n">
        <v>37.2285</v>
      </c>
      <c r="DT260" s="224" t="n">
        <f aca="false">$AW260-$AX260-BC260</f>
        <v>573.8045</v>
      </c>
      <c r="DU260" s="224" t="n">
        <f aca="false">BC260-AY260</f>
        <v>37.2285</v>
      </c>
      <c r="DV260" s="225"/>
      <c r="DW260" s="225"/>
      <c r="DX260" s="226" t="s">
        <v>375</v>
      </c>
      <c r="DY260" s="225" t="n">
        <f aca="false">DU260</f>
        <v>37.2285</v>
      </c>
      <c r="DZ260" s="226" t="s">
        <v>375</v>
      </c>
      <c r="EA260" s="228" t="s">
        <v>279</v>
      </c>
      <c r="EB260" s="213" t="n">
        <v>0</v>
      </c>
      <c r="EC260" s="190" t="str">
        <f aca="false">AN260 &amp; EB260</f>
        <v>Амортизационные отчисления0</v>
      </c>
      <c r="ED260" s="190" t="str">
        <f aca="false">AN260&amp;AO260</f>
        <v>Амортизационные отчислениянет</v>
      </c>
      <c r="EE260" s="191"/>
      <c r="EF260" s="191"/>
      <c r="EG260" s="220"/>
      <c r="EH260" s="220"/>
      <c r="EI260" s="220"/>
      <c r="EJ260" s="220"/>
      <c r="EV260" s="191"/>
    </row>
    <row r="261" customFormat="false" ht="11.25" hidden="false" customHeight="true" outlineLevel="0" collapsed="false">
      <c r="C261" s="204"/>
      <c r="D261" s="205" t="n">
        <v>64</v>
      </c>
      <c r="E261" s="206" t="s">
        <v>259</v>
      </c>
      <c r="F261" s="206" t="s">
        <v>260</v>
      </c>
      <c r="G261" s="206" t="s">
        <v>261</v>
      </c>
      <c r="H261" s="206" t="s">
        <v>376</v>
      </c>
      <c r="I261" s="206" t="s">
        <v>360</v>
      </c>
      <c r="J261" s="206" t="s">
        <v>361</v>
      </c>
      <c r="K261" s="205" t="s">
        <v>362</v>
      </c>
      <c r="L261" s="206"/>
      <c r="M261" s="206"/>
      <c r="N261" s="205" t="n">
        <v>5</v>
      </c>
      <c r="O261" s="205" t="n">
        <v>2019</v>
      </c>
      <c r="P261" s="207" t="s">
        <v>174</v>
      </c>
      <c r="Q261" s="207" t="s">
        <v>265</v>
      </c>
      <c r="R261" s="208" t="n">
        <v>100</v>
      </c>
      <c r="S261" s="209" t="n">
        <v>100</v>
      </c>
      <c r="T261" s="210"/>
      <c r="U261" s="211"/>
      <c r="V261" s="212"/>
      <c r="W261" s="212"/>
      <c r="X261" s="212"/>
      <c r="Y261" s="212"/>
      <c r="Z261" s="212"/>
      <c r="AA261" s="212"/>
      <c r="AB261" s="212"/>
      <c r="AC261" s="212"/>
      <c r="AD261" s="212"/>
      <c r="AE261" s="212"/>
      <c r="AF261" s="212"/>
      <c r="AG261" s="212"/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  <c r="BI261" s="212"/>
      <c r="BJ261" s="212"/>
      <c r="BK261" s="212"/>
      <c r="BL261" s="212"/>
      <c r="BM261" s="212"/>
      <c r="BN261" s="212"/>
      <c r="BO261" s="212"/>
      <c r="BP261" s="212"/>
      <c r="BQ261" s="212"/>
      <c r="BR261" s="212"/>
      <c r="BS261" s="212"/>
      <c r="BT261" s="212"/>
      <c r="BU261" s="212"/>
      <c r="BV261" s="212"/>
      <c r="BW261" s="212"/>
      <c r="BX261" s="212"/>
      <c r="BY261" s="212"/>
      <c r="BZ261" s="212"/>
      <c r="CA261" s="212"/>
      <c r="CB261" s="212"/>
      <c r="CC261" s="212"/>
      <c r="CD261" s="212"/>
      <c r="CE261" s="212"/>
      <c r="CF261" s="212"/>
      <c r="CG261" s="212"/>
      <c r="CH261" s="212"/>
      <c r="CI261" s="212"/>
      <c r="CJ261" s="212"/>
      <c r="CK261" s="212"/>
      <c r="CL261" s="212"/>
      <c r="CM261" s="212"/>
      <c r="CN261" s="212"/>
      <c r="CO261" s="212"/>
      <c r="CP261" s="212"/>
      <c r="CQ261" s="212"/>
      <c r="CR261" s="212"/>
      <c r="CS261" s="212"/>
      <c r="CT261" s="212"/>
      <c r="CU261" s="212"/>
      <c r="CV261" s="212"/>
      <c r="CW261" s="212"/>
      <c r="CX261" s="212"/>
      <c r="CY261" s="212"/>
      <c r="CZ261" s="212"/>
      <c r="DA261" s="212"/>
      <c r="DB261" s="212"/>
      <c r="DC261" s="212"/>
      <c r="DD261" s="212"/>
      <c r="DE261" s="212"/>
      <c r="DF261" s="212"/>
      <c r="DG261" s="212"/>
      <c r="DH261" s="212"/>
      <c r="DI261" s="212"/>
      <c r="DJ261" s="212"/>
      <c r="DK261" s="212"/>
      <c r="DL261" s="212"/>
      <c r="DM261" s="212"/>
      <c r="DN261" s="212"/>
      <c r="DO261" s="212"/>
      <c r="DP261" s="212"/>
      <c r="DQ261" s="212"/>
      <c r="DR261" s="212"/>
      <c r="DS261" s="212"/>
      <c r="DT261" s="212"/>
      <c r="DU261" s="212"/>
      <c r="DV261" s="212"/>
      <c r="DW261" s="212"/>
      <c r="DX261" s="212"/>
      <c r="DY261" s="212"/>
      <c r="DZ261" s="212"/>
      <c r="EA261" s="212"/>
      <c r="EB261" s="213"/>
      <c r="EC261" s="191"/>
      <c r="ED261" s="191"/>
      <c r="EE261" s="191"/>
      <c r="EF261" s="191"/>
      <c r="EG261" s="191"/>
      <c r="EH261" s="191"/>
      <c r="EI261" s="191"/>
    </row>
    <row r="262" customFormat="false" ht="11.25" hidden="false" customHeight="true" outlineLevel="0" collapsed="false">
      <c r="C262" s="204"/>
      <c r="D262" s="205"/>
      <c r="E262" s="206"/>
      <c r="F262" s="206"/>
      <c r="G262" s="206"/>
      <c r="H262" s="206"/>
      <c r="I262" s="206"/>
      <c r="J262" s="206"/>
      <c r="K262" s="205"/>
      <c r="L262" s="214"/>
      <c r="M262" s="214"/>
      <c r="N262" s="205"/>
      <c r="O262" s="205"/>
      <c r="P262" s="207"/>
      <c r="Q262" s="207"/>
      <c r="R262" s="208"/>
      <c r="S262" s="209"/>
      <c r="T262" s="210"/>
      <c r="U262" s="215"/>
      <c r="V262" s="216" t="n">
        <v>1</v>
      </c>
      <c r="W262" s="183" t="s">
        <v>266</v>
      </c>
      <c r="X262" s="183" t="s">
        <v>363</v>
      </c>
      <c r="Y262" s="183" t="s">
        <v>364</v>
      </c>
      <c r="Z262" s="183" t="s">
        <v>360</v>
      </c>
      <c r="AA262" s="183" t="s">
        <v>361</v>
      </c>
      <c r="AB262" s="183" t="s">
        <v>362</v>
      </c>
      <c r="AC262" s="183" t="s">
        <v>365</v>
      </c>
      <c r="AD262" s="183" t="s">
        <v>366</v>
      </c>
      <c r="AE262" s="183" t="s">
        <v>367</v>
      </c>
      <c r="AF262" s="183" t="s">
        <v>368</v>
      </c>
      <c r="AG262" s="183" t="s">
        <v>360</v>
      </c>
      <c r="AH262" s="183" t="s">
        <v>361</v>
      </c>
      <c r="AI262" s="183" t="s">
        <v>362</v>
      </c>
      <c r="AJ262" s="183" t="s">
        <v>365</v>
      </c>
      <c r="AK262" s="183" t="s">
        <v>366</v>
      </c>
      <c r="AL262" s="217"/>
      <c r="AM262" s="218"/>
      <c r="AN262" s="219"/>
      <c r="AO262" s="219"/>
      <c r="AP262" s="219"/>
      <c r="AQ262" s="219"/>
      <c r="AR262" s="219"/>
      <c r="AS262" s="219"/>
      <c r="AT262" s="219"/>
      <c r="AU262" s="219"/>
      <c r="AV262" s="219"/>
      <c r="AW262" s="143"/>
      <c r="AX262" s="143"/>
      <c r="AY262" s="143"/>
      <c r="AZ262" s="143"/>
      <c r="BA262" s="143"/>
      <c r="BB262" s="143"/>
      <c r="BC262" s="143"/>
      <c r="BD262" s="143"/>
      <c r="BE262" s="143"/>
      <c r="BF262" s="143"/>
      <c r="BG262" s="143"/>
      <c r="BH262" s="143"/>
      <c r="BI262" s="143"/>
      <c r="BJ262" s="143"/>
      <c r="BK262" s="143"/>
      <c r="BL262" s="143"/>
      <c r="BM262" s="143"/>
      <c r="BN262" s="143"/>
      <c r="BO262" s="143"/>
      <c r="BP262" s="143"/>
      <c r="BQ262" s="143"/>
      <c r="BR262" s="143"/>
      <c r="BS262" s="143"/>
      <c r="BT262" s="143"/>
      <c r="BU262" s="143"/>
      <c r="BV262" s="143"/>
      <c r="BW262" s="143"/>
      <c r="BX262" s="143"/>
      <c r="BY262" s="143"/>
      <c r="BZ262" s="143"/>
      <c r="CA262" s="143"/>
      <c r="CB262" s="143"/>
      <c r="CC262" s="143"/>
      <c r="CD262" s="143"/>
      <c r="CE262" s="143"/>
      <c r="CF262" s="143"/>
      <c r="CG262" s="143"/>
      <c r="CH262" s="143"/>
      <c r="CI262" s="143"/>
      <c r="CJ262" s="143"/>
      <c r="CK262" s="143"/>
      <c r="CL262" s="143"/>
      <c r="CM262" s="143"/>
      <c r="CN262" s="143"/>
      <c r="CO262" s="143"/>
      <c r="CP262" s="143"/>
      <c r="CQ262" s="143"/>
      <c r="CR262" s="143"/>
      <c r="CS262" s="143"/>
      <c r="CT262" s="143"/>
      <c r="CU262" s="143"/>
      <c r="CV262" s="143"/>
      <c r="CW262" s="143"/>
      <c r="CX262" s="143"/>
      <c r="CY262" s="143"/>
      <c r="CZ262" s="143"/>
      <c r="DA262" s="143"/>
      <c r="DB262" s="143"/>
      <c r="DC262" s="143"/>
      <c r="DD262" s="143"/>
      <c r="DE262" s="143"/>
      <c r="DF262" s="143"/>
      <c r="DG262" s="143"/>
      <c r="DH262" s="143"/>
      <c r="DI262" s="143"/>
      <c r="DJ262" s="143"/>
      <c r="DK262" s="143"/>
      <c r="DL262" s="143"/>
      <c r="DM262" s="143"/>
      <c r="DN262" s="143"/>
      <c r="DO262" s="143"/>
      <c r="DP262" s="143"/>
      <c r="DQ262" s="143"/>
      <c r="DR262" s="143"/>
      <c r="DS262" s="143"/>
      <c r="DT262" s="143"/>
      <c r="DU262" s="143"/>
      <c r="DV262" s="143"/>
      <c r="DW262" s="143"/>
      <c r="DX262" s="143"/>
      <c r="DY262" s="143"/>
      <c r="DZ262" s="143"/>
      <c r="EA262" s="143"/>
      <c r="EB262" s="213"/>
      <c r="EC262" s="220"/>
      <c r="ED262" s="220"/>
      <c r="EE262" s="220"/>
      <c r="EF262" s="191"/>
      <c r="EG262" s="220"/>
      <c r="EH262" s="220"/>
      <c r="EI262" s="220"/>
      <c r="EJ262" s="220"/>
      <c r="EK262" s="220"/>
    </row>
    <row r="263" customFormat="false" ht="15" hidden="false" customHeight="true" outlineLevel="0" collapsed="false">
      <c r="C263" s="204"/>
      <c r="D263" s="205"/>
      <c r="E263" s="206"/>
      <c r="F263" s="206"/>
      <c r="G263" s="206"/>
      <c r="H263" s="206"/>
      <c r="I263" s="206"/>
      <c r="J263" s="206"/>
      <c r="K263" s="205"/>
      <c r="L263" s="214"/>
      <c r="M263" s="214"/>
      <c r="N263" s="205"/>
      <c r="O263" s="205"/>
      <c r="P263" s="207"/>
      <c r="Q263" s="207"/>
      <c r="R263" s="208"/>
      <c r="S263" s="209"/>
      <c r="T263" s="210"/>
      <c r="U263" s="215"/>
      <c r="V263" s="216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221"/>
      <c r="AM263" s="183" t="s">
        <v>274</v>
      </c>
      <c r="AN263" s="222" t="s">
        <v>223</v>
      </c>
      <c r="AO263" s="223" t="s">
        <v>56</v>
      </c>
      <c r="AP263" s="223"/>
      <c r="AQ263" s="223"/>
      <c r="AR263" s="223"/>
      <c r="AS263" s="223"/>
      <c r="AT263" s="223"/>
      <c r="AU263" s="223"/>
      <c r="AV263" s="223"/>
      <c r="AW263" s="224" t="n">
        <v>771.05</v>
      </c>
      <c r="AX263" s="224" t="n">
        <v>771.05</v>
      </c>
      <c r="AY263" s="224" t="n">
        <v>0</v>
      </c>
      <c r="AZ263" s="224" t="n">
        <f aca="false">BE263</f>
        <v>0</v>
      </c>
      <c r="BA263" s="224" t="n">
        <f aca="false">BV263</f>
        <v>0</v>
      </c>
      <c r="BB263" s="224" t="n">
        <f aca="false">CM263</f>
        <v>0</v>
      </c>
      <c r="BC263" s="224" t="n">
        <f aca="false">DD263</f>
        <v>0</v>
      </c>
      <c r="BD263" s="224" t="n">
        <f aca="false">AW263-AX263-BC263</f>
        <v>0</v>
      </c>
      <c r="BE263" s="224" t="n">
        <f aca="false">BQ263</f>
        <v>0</v>
      </c>
      <c r="BF263" s="224" t="n">
        <f aca="false">BR263</f>
        <v>0</v>
      </c>
      <c r="BG263" s="224" t="n">
        <f aca="false">BS263</f>
        <v>0</v>
      </c>
      <c r="BH263" s="224" t="n">
        <f aca="false">BT263</f>
        <v>0</v>
      </c>
      <c r="BI263" s="224" t="n">
        <f aca="false">BJ263+BK263+BL263</f>
        <v>0</v>
      </c>
      <c r="BJ263" s="225" t="n">
        <v>0</v>
      </c>
      <c r="BK263" s="225" t="n">
        <v>0</v>
      </c>
      <c r="BL263" s="225" t="n">
        <v>0</v>
      </c>
      <c r="BM263" s="224" t="n">
        <f aca="false">BN263+BO263+BP263</f>
        <v>0</v>
      </c>
      <c r="BN263" s="225" t="n">
        <v>0</v>
      </c>
      <c r="BO263" s="225" t="n">
        <v>0</v>
      </c>
      <c r="BP263" s="225" t="n">
        <v>0</v>
      </c>
      <c r="BQ263" s="224" t="n">
        <f aca="false">BR263+BS263+BT263</f>
        <v>0</v>
      </c>
      <c r="BR263" s="225" t="n">
        <v>0</v>
      </c>
      <c r="BS263" s="225" t="n">
        <v>0</v>
      </c>
      <c r="BT263" s="225" t="n">
        <v>0</v>
      </c>
      <c r="BU263" s="224" t="n">
        <f aca="false">$AW263-$AX263-AZ263</f>
        <v>0</v>
      </c>
      <c r="BV263" s="224" t="n">
        <f aca="false">CH263</f>
        <v>0</v>
      </c>
      <c r="BW263" s="224" t="n">
        <f aca="false">CI263</f>
        <v>0</v>
      </c>
      <c r="BX263" s="224" t="n">
        <f aca="false">CJ263</f>
        <v>0</v>
      </c>
      <c r="BY263" s="224" t="n">
        <f aca="false">CK263</f>
        <v>0</v>
      </c>
      <c r="BZ263" s="224" t="n">
        <f aca="false">CA263+CB263+CC263</f>
        <v>0</v>
      </c>
      <c r="CA263" s="225" t="n">
        <v>0</v>
      </c>
      <c r="CB263" s="225" t="n">
        <v>0</v>
      </c>
      <c r="CC263" s="225" t="n">
        <v>0</v>
      </c>
      <c r="CD263" s="224" t="n">
        <f aca="false">CE263+CF263+CG263</f>
        <v>0</v>
      </c>
      <c r="CE263" s="225" t="n">
        <v>0</v>
      </c>
      <c r="CF263" s="225" t="n">
        <v>0</v>
      </c>
      <c r="CG263" s="225" t="n">
        <v>0</v>
      </c>
      <c r="CH263" s="224" t="n">
        <f aca="false">CI263+CJ263+CK263</f>
        <v>0</v>
      </c>
      <c r="CI263" s="225" t="n">
        <v>0</v>
      </c>
      <c r="CJ263" s="225" t="n">
        <v>0</v>
      </c>
      <c r="CK263" s="225" t="n">
        <v>0</v>
      </c>
      <c r="CL263" s="224" t="n">
        <f aca="false">$AW263-$AX263-BA263</f>
        <v>0</v>
      </c>
      <c r="CM263" s="224" t="n">
        <f aca="false">CY263</f>
        <v>0</v>
      </c>
      <c r="CN263" s="224" t="n">
        <f aca="false">CZ263</f>
        <v>0</v>
      </c>
      <c r="CO263" s="224" t="n">
        <f aca="false">DA263</f>
        <v>0</v>
      </c>
      <c r="CP263" s="224" t="n">
        <f aca="false">DB263</f>
        <v>0</v>
      </c>
      <c r="CQ263" s="224" t="n">
        <f aca="false">CR263+CS263+CT263</f>
        <v>0</v>
      </c>
      <c r="CR263" s="225" t="n">
        <v>0</v>
      </c>
      <c r="CS263" s="225" t="n">
        <v>0</v>
      </c>
      <c r="CT263" s="225" t="n">
        <v>0</v>
      </c>
      <c r="CU263" s="224" t="n">
        <f aca="false">CV263+CW263+CX263</f>
        <v>0</v>
      </c>
      <c r="CV263" s="225" t="n">
        <v>0</v>
      </c>
      <c r="CW263" s="225" t="n">
        <v>0</v>
      </c>
      <c r="CX263" s="225" t="n">
        <v>0</v>
      </c>
      <c r="CY263" s="224" t="n">
        <f aca="false">CZ263+DA263+DB263</f>
        <v>0</v>
      </c>
      <c r="CZ263" s="225" t="n">
        <v>0</v>
      </c>
      <c r="DA263" s="225" t="n">
        <v>0</v>
      </c>
      <c r="DB263" s="225" t="n">
        <v>0</v>
      </c>
      <c r="DC263" s="224" t="n">
        <f aca="false">$AW263-$AX263-BB263</f>
        <v>0</v>
      </c>
      <c r="DD263" s="224" t="n">
        <f aca="false">DP263</f>
        <v>0</v>
      </c>
      <c r="DE263" s="224" t="n">
        <f aca="false">DQ263</f>
        <v>0</v>
      </c>
      <c r="DF263" s="224" t="n">
        <f aca="false">DR263</f>
        <v>0</v>
      </c>
      <c r="DG263" s="224" t="n">
        <f aca="false">DS263</f>
        <v>0</v>
      </c>
      <c r="DH263" s="224" t="n">
        <f aca="false">DI263+DJ263+DK263</f>
        <v>0</v>
      </c>
      <c r="DI263" s="225" t="n">
        <v>0</v>
      </c>
      <c r="DJ263" s="225" t="n">
        <v>0</v>
      </c>
      <c r="DK263" s="225" t="n">
        <v>0</v>
      </c>
      <c r="DL263" s="224" t="n">
        <f aca="false">DM263+DN263+DO263</f>
        <v>0</v>
      </c>
      <c r="DM263" s="225" t="n">
        <v>0</v>
      </c>
      <c r="DN263" s="225" t="n">
        <v>0</v>
      </c>
      <c r="DO263" s="225" t="n">
        <v>0</v>
      </c>
      <c r="DP263" s="224" t="n">
        <f aca="false">DQ263+DR263+DS263</f>
        <v>0</v>
      </c>
      <c r="DQ263" s="225" t="n">
        <v>0</v>
      </c>
      <c r="DR263" s="225" t="n">
        <v>0</v>
      </c>
      <c r="DS263" s="225" t="n">
        <v>0</v>
      </c>
      <c r="DT263" s="224" t="n">
        <f aca="false">$AW263-$AX263-BC263</f>
        <v>0</v>
      </c>
      <c r="DU263" s="224" t="n">
        <f aca="false">BC263-AY263</f>
        <v>0</v>
      </c>
      <c r="DV263" s="225"/>
      <c r="DW263" s="225"/>
      <c r="DX263" s="226"/>
      <c r="DY263" s="225"/>
      <c r="DZ263" s="226"/>
      <c r="EA263" s="227"/>
      <c r="EB263" s="213" t="n">
        <v>0</v>
      </c>
      <c r="EC263" s="190" t="str">
        <f aca="false">AN263 &amp; EB263</f>
        <v>Амортизационные отчисления0</v>
      </c>
      <c r="ED263" s="190" t="str">
        <f aca="false">AN263&amp;AO263</f>
        <v>Амортизационные отчислениянет</v>
      </c>
      <c r="EE263" s="191"/>
      <c r="EF263" s="191"/>
      <c r="EG263" s="220"/>
      <c r="EH263" s="220"/>
      <c r="EI263" s="220"/>
      <c r="EJ263" s="220"/>
      <c r="EV263" s="191"/>
    </row>
    <row r="264" customFormat="false" ht="11.25" hidden="false" customHeight="true" outlineLevel="0" collapsed="false">
      <c r="C264" s="204"/>
      <c r="D264" s="205" t="n">
        <v>65</v>
      </c>
      <c r="E264" s="206" t="s">
        <v>259</v>
      </c>
      <c r="F264" s="206" t="s">
        <v>260</v>
      </c>
      <c r="G264" s="206" t="s">
        <v>261</v>
      </c>
      <c r="H264" s="206" t="s">
        <v>377</v>
      </c>
      <c r="I264" s="206" t="s">
        <v>360</v>
      </c>
      <c r="J264" s="206" t="s">
        <v>361</v>
      </c>
      <c r="K264" s="205" t="s">
        <v>362</v>
      </c>
      <c r="L264" s="206"/>
      <c r="M264" s="206"/>
      <c r="N264" s="205" t="n">
        <v>5</v>
      </c>
      <c r="O264" s="205" t="n">
        <v>2019</v>
      </c>
      <c r="P264" s="207" t="s">
        <v>174</v>
      </c>
      <c r="Q264" s="207" t="s">
        <v>265</v>
      </c>
      <c r="R264" s="208" t="n">
        <v>99.9995558121974</v>
      </c>
      <c r="S264" s="209" t="n">
        <v>100</v>
      </c>
      <c r="T264" s="210"/>
      <c r="U264" s="211"/>
      <c r="V264" s="212"/>
      <c r="W264" s="212"/>
      <c r="X264" s="212"/>
      <c r="Y264" s="212"/>
      <c r="Z264" s="212"/>
      <c r="AA264" s="212"/>
      <c r="AB264" s="212"/>
      <c r="AC264" s="212"/>
      <c r="AD264" s="212"/>
      <c r="AE264" s="212"/>
      <c r="AF264" s="212"/>
      <c r="AG264" s="212"/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  <c r="BI264" s="212"/>
      <c r="BJ264" s="212"/>
      <c r="BK264" s="212"/>
      <c r="BL264" s="212"/>
      <c r="BM264" s="212"/>
      <c r="BN264" s="212"/>
      <c r="BO264" s="212"/>
      <c r="BP264" s="212"/>
      <c r="BQ264" s="212"/>
      <c r="BR264" s="212"/>
      <c r="BS264" s="212"/>
      <c r="BT264" s="212"/>
      <c r="BU264" s="212"/>
      <c r="BV264" s="212"/>
      <c r="BW264" s="212"/>
      <c r="BX264" s="212"/>
      <c r="BY264" s="212"/>
      <c r="BZ264" s="212"/>
      <c r="CA264" s="212"/>
      <c r="CB264" s="212"/>
      <c r="CC264" s="212"/>
      <c r="CD264" s="212"/>
      <c r="CE264" s="212"/>
      <c r="CF264" s="212"/>
      <c r="CG264" s="212"/>
      <c r="CH264" s="212"/>
      <c r="CI264" s="212"/>
      <c r="CJ264" s="212"/>
      <c r="CK264" s="212"/>
      <c r="CL264" s="212"/>
      <c r="CM264" s="212"/>
      <c r="CN264" s="212"/>
      <c r="CO264" s="212"/>
      <c r="CP264" s="212"/>
      <c r="CQ264" s="212"/>
      <c r="CR264" s="212"/>
      <c r="CS264" s="212"/>
      <c r="CT264" s="212"/>
      <c r="CU264" s="212"/>
      <c r="CV264" s="212"/>
      <c r="CW264" s="212"/>
      <c r="CX264" s="212"/>
      <c r="CY264" s="212"/>
      <c r="CZ264" s="212"/>
      <c r="DA264" s="212"/>
      <c r="DB264" s="212"/>
      <c r="DC264" s="212"/>
      <c r="DD264" s="212"/>
      <c r="DE264" s="212"/>
      <c r="DF264" s="212"/>
      <c r="DG264" s="212"/>
      <c r="DH264" s="212"/>
      <c r="DI264" s="212"/>
      <c r="DJ264" s="212"/>
      <c r="DK264" s="212"/>
      <c r="DL264" s="212"/>
      <c r="DM264" s="212"/>
      <c r="DN264" s="212"/>
      <c r="DO264" s="212"/>
      <c r="DP264" s="212"/>
      <c r="DQ264" s="212"/>
      <c r="DR264" s="212"/>
      <c r="DS264" s="212"/>
      <c r="DT264" s="212"/>
      <c r="DU264" s="212"/>
      <c r="DV264" s="212"/>
      <c r="DW264" s="212"/>
      <c r="DX264" s="212"/>
      <c r="DY264" s="212"/>
      <c r="DZ264" s="212"/>
      <c r="EA264" s="212"/>
      <c r="EB264" s="213"/>
      <c r="EC264" s="191"/>
      <c r="ED264" s="191"/>
      <c r="EE264" s="191"/>
      <c r="EF264" s="191"/>
      <c r="EG264" s="191"/>
      <c r="EH264" s="191"/>
      <c r="EI264" s="191"/>
    </row>
    <row r="265" customFormat="false" ht="11.25" hidden="false" customHeight="true" outlineLevel="0" collapsed="false">
      <c r="C265" s="204"/>
      <c r="D265" s="205"/>
      <c r="E265" s="206"/>
      <c r="F265" s="206"/>
      <c r="G265" s="206"/>
      <c r="H265" s="206"/>
      <c r="I265" s="206"/>
      <c r="J265" s="206"/>
      <c r="K265" s="205"/>
      <c r="L265" s="214"/>
      <c r="M265" s="214"/>
      <c r="N265" s="205"/>
      <c r="O265" s="205"/>
      <c r="P265" s="207"/>
      <c r="Q265" s="207"/>
      <c r="R265" s="208"/>
      <c r="S265" s="209"/>
      <c r="T265" s="210"/>
      <c r="U265" s="215"/>
      <c r="V265" s="216" t="n">
        <v>1</v>
      </c>
      <c r="W265" s="183" t="s">
        <v>266</v>
      </c>
      <c r="X265" s="183" t="s">
        <v>363</v>
      </c>
      <c r="Y265" s="183" t="s">
        <v>364</v>
      </c>
      <c r="Z265" s="183" t="s">
        <v>360</v>
      </c>
      <c r="AA265" s="183" t="s">
        <v>361</v>
      </c>
      <c r="AB265" s="183" t="s">
        <v>362</v>
      </c>
      <c r="AC265" s="183" t="s">
        <v>365</v>
      </c>
      <c r="AD265" s="183" t="s">
        <v>366</v>
      </c>
      <c r="AE265" s="183" t="s">
        <v>367</v>
      </c>
      <c r="AF265" s="183" t="s">
        <v>368</v>
      </c>
      <c r="AG265" s="183" t="s">
        <v>360</v>
      </c>
      <c r="AH265" s="183" t="s">
        <v>361</v>
      </c>
      <c r="AI265" s="183" t="s">
        <v>362</v>
      </c>
      <c r="AJ265" s="183" t="s">
        <v>365</v>
      </c>
      <c r="AK265" s="183" t="s">
        <v>366</v>
      </c>
      <c r="AL265" s="217"/>
      <c r="AM265" s="218"/>
      <c r="AN265" s="219"/>
      <c r="AO265" s="219"/>
      <c r="AP265" s="219"/>
      <c r="AQ265" s="219"/>
      <c r="AR265" s="219"/>
      <c r="AS265" s="219"/>
      <c r="AT265" s="219"/>
      <c r="AU265" s="219"/>
      <c r="AV265" s="219"/>
      <c r="AW265" s="143"/>
      <c r="AX265" s="143"/>
      <c r="AY265" s="143"/>
      <c r="AZ265" s="143"/>
      <c r="BA265" s="143"/>
      <c r="BB265" s="143"/>
      <c r="BC265" s="143"/>
      <c r="BD265" s="143"/>
      <c r="BE265" s="143"/>
      <c r="BF265" s="143"/>
      <c r="BG265" s="143"/>
      <c r="BH265" s="143"/>
      <c r="BI265" s="143"/>
      <c r="BJ265" s="143"/>
      <c r="BK265" s="143"/>
      <c r="BL265" s="143"/>
      <c r="BM265" s="143"/>
      <c r="BN265" s="143"/>
      <c r="BO265" s="143"/>
      <c r="BP265" s="143"/>
      <c r="BQ265" s="143"/>
      <c r="BR265" s="143"/>
      <c r="BS265" s="143"/>
      <c r="BT265" s="143"/>
      <c r="BU265" s="143"/>
      <c r="BV265" s="143"/>
      <c r="BW265" s="143"/>
      <c r="BX265" s="143"/>
      <c r="BY265" s="143"/>
      <c r="BZ265" s="143"/>
      <c r="CA265" s="143"/>
      <c r="CB265" s="143"/>
      <c r="CC265" s="143"/>
      <c r="CD265" s="143"/>
      <c r="CE265" s="143"/>
      <c r="CF265" s="143"/>
      <c r="CG265" s="143"/>
      <c r="CH265" s="143"/>
      <c r="CI265" s="143"/>
      <c r="CJ265" s="143"/>
      <c r="CK265" s="143"/>
      <c r="CL265" s="143"/>
      <c r="CM265" s="143"/>
      <c r="CN265" s="143"/>
      <c r="CO265" s="143"/>
      <c r="CP265" s="143"/>
      <c r="CQ265" s="143"/>
      <c r="CR265" s="143"/>
      <c r="CS265" s="143"/>
      <c r="CT265" s="143"/>
      <c r="CU265" s="143"/>
      <c r="CV265" s="143"/>
      <c r="CW265" s="143"/>
      <c r="CX265" s="143"/>
      <c r="CY265" s="143"/>
      <c r="CZ265" s="143"/>
      <c r="DA265" s="143"/>
      <c r="DB265" s="143"/>
      <c r="DC265" s="143"/>
      <c r="DD265" s="143"/>
      <c r="DE265" s="143"/>
      <c r="DF265" s="143"/>
      <c r="DG265" s="143"/>
      <c r="DH265" s="143"/>
      <c r="DI265" s="143"/>
      <c r="DJ265" s="143"/>
      <c r="DK265" s="143"/>
      <c r="DL265" s="143"/>
      <c r="DM265" s="143"/>
      <c r="DN265" s="143"/>
      <c r="DO265" s="143"/>
      <c r="DP265" s="143"/>
      <c r="DQ265" s="143"/>
      <c r="DR265" s="143"/>
      <c r="DS265" s="143"/>
      <c r="DT265" s="143"/>
      <c r="DU265" s="143"/>
      <c r="DV265" s="143"/>
      <c r="DW265" s="143"/>
      <c r="DX265" s="143"/>
      <c r="DY265" s="143"/>
      <c r="DZ265" s="143"/>
      <c r="EA265" s="143"/>
      <c r="EB265" s="213"/>
      <c r="EC265" s="220"/>
      <c r="ED265" s="220"/>
      <c r="EE265" s="220"/>
      <c r="EF265" s="191"/>
      <c r="EG265" s="220"/>
      <c r="EH265" s="220"/>
      <c r="EI265" s="220"/>
      <c r="EJ265" s="220"/>
      <c r="EK265" s="220"/>
    </row>
    <row r="266" customFormat="false" ht="15" hidden="false" customHeight="true" outlineLevel="0" collapsed="false">
      <c r="C266" s="204"/>
      <c r="D266" s="205"/>
      <c r="E266" s="206"/>
      <c r="F266" s="206"/>
      <c r="G266" s="206"/>
      <c r="H266" s="206"/>
      <c r="I266" s="206"/>
      <c r="J266" s="206"/>
      <c r="K266" s="205"/>
      <c r="L266" s="214"/>
      <c r="M266" s="214"/>
      <c r="N266" s="205"/>
      <c r="O266" s="205"/>
      <c r="P266" s="207"/>
      <c r="Q266" s="207"/>
      <c r="R266" s="208"/>
      <c r="S266" s="209"/>
      <c r="T266" s="210"/>
      <c r="U266" s="215"/>
      <c r="V266" s="216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221"/>
      <c r="AM266" s="183" t="s">
        <v>274</v>
      </c>
      <c r="AN266" s="222" t="s">
        <v>223</v>
      </c>
      <c r="AO266" s="223" t="s">
        <v>56</v>
      </c>
      <c r="AP266" s="223"/>
      <c r="AQ266" s="223"/>
      <c r="AR266" s="223"/>
      <c r="AS266" s="223"/>
      <c r="AT266" s="223"/>
      <c r="AU266" s="223"/>
      <c r="AV266" s="223"/>
      <c r="AW266" s="224" t="n">
        <v>450.26</v>
      </c>
      <c r="AX266" s="224" t="n">
        <v>450.258</v>
      </c>
      <c r="AY266" s="224" t="n">
        <v>0</v>
      </c>
      <c r="AZ266" s="224" t="n">
        <f aca="false">BE266</f>
        <v>0</v>
      </c>
      <c r="BA266" s="224" t="n">
        <f aca="false">BV266</f>
        <v>0</v>
      </c>
      <c r="BB266" s="224" t="n">
        <f aca="false">CM266</f>
        <v>0</v>
      </c>
      <c r="BC266" s="224" t="n">
        <f aca="false">DD266</f>
        <v>0</v>
      </c>
      <c r="BD266" s="224" t="n">
        <f aca="false">AW266-AX266-BC266</f>
        <v>0.00200000000000955</v>
      </c>
      <c r="BE266" s="224" t="n">
        <f aca="false">BQ266</f>
        <v>0</v>
      </c>
      <c r="BF266" s="224" t="n">
        <f aca="false">BR266</f>
        <v>0</v>
      </c>
      <c r="BG266" s="224" t="n">
        <f aca="false">BS266</f>
        <v>0</v>
      </c>
      <c r="BH266" s="224" t="n">
        <f aca="false">BT266</f>
        <v>0</v>
      </c>
      <c r="BI266" s="224" t="n">
        <f aca="false">BJ266+BK266+BL266</f>
        <v>0</v>
      </c>
      <c r="BJ266" s="225" t="n">
        <v>0</v>
      </c>
      <c r="BK266" s="225" t="n">
        <v>0</v>
      </c>
      <c r="BL266" s="225" t="n">
        <v>0</v>
      </c>
      <c r="BM266" s="224" t="n">
        <f aca="false">BN266+BO266+BP266</f>
        <v>0</v>
      </c>
      <c r="BN266" s="225" t="n">
        <v>0</v>
      </c>
      <c r="BO266" s="225" t="n">
        <v>0</v>
      </c>
      <c r="BP266" s="225" t="n">
        <v>0</v>
      </c>
      <c r="BQ266" s="224" t="n">
        <f aca="false">BR266+BS266+BT266</f>
        <v>0</v>
      </c>
      <c r="BR266" s="225" t="n">
        <v>0</v>
      </c>
      <c r="BS266" s="225" t="n">
        <v>0</v>
      </c>
      <c r="BT266" s="225" t="n">
        <v>0</v>
      </c>
      <c r="BU266" s="224" t="n">
        <f aca="false">$AW266-$AX266-AZ266</f>
        <v>0.00200000000000955</v>
      </c>
      <c r="BV266" s="224" t="n">
        <f aca="false">CH266</f>
        <v>0</v>
      </c>
      <c r="BW266" s="224" t="n">
        <f aca="false">CI266</f>
        <v>0</v>
      </c>
      <c r="BX266" s="224" t="n">
        <f aca="false">CJ266</f>
        <v>0</v>
      </c>
      <c r="BY266" s="224" t="n">
        <f aca="false">CK266</f>
        <v>0</v>
      </c>
      <c r="BZ266" s="224" t="n">
        <f aca="false">CA266+CB266+CC266</f>
        <v>0</v>
      </c>
      <c r="CA266" s="225" t="n">
        <v>0</v>
      </c>
      <c r="CB266" s="225" t="n">
        <v>0</v>
      </c>
      <c r="CC266" s="225" t="n">
        <v>0</v>
      </c>
      <c r="CD266" s="224" t="n">
        <f aca="false">CE266+CF266+CG266</f>
        <v>0</v>
      </c>
      <c r="CE266" s="225" t="n">
        <v>0</v>
      </c>
      <c r="CF266" s="225" t="n">
        <v>0</v>
      </c>
      <c r="CG266" s="225" t="n">
        <v>0</v>
      </c>
      <c r="CH266" s="224" t="n">
        <f aca="false">CI266+CJ266+CK266</f>
        <v>0</v>
      </c>
      <c r="CI266" s="225" t="n">
        <v>0</v>
      </c>
      <c r="CJ266" s="225" t="n">
        <v>0</v>
      </c>
      <c r="CK266" s="225" t="n">
        <v>0</v>
      </c>
      <c r="CL266" s="224" t="n">
        <f aca="false">$AW266-$AX266-BA266</f>
        <v>0.00200000000000955</v>
      </c>
      <c r="CM266" s="224" t="n">
        <f aca="false">CY266</f>
        <v>0</v>
      </c>
      <c r="CN266" s="224" t="n">
        <f aca="false">CZ266</f>
        <v>0</v>
      </c>
      <c r="CO266" s="224" t="n">
        <f aca="false">DA266</f>
        <v>0</v>
      </c>
      <c r="CP266" s="224" t="n">
        <f aca="false">DB266</f>
        <v>0</v>
      </c>
      <c r="CQ266" s="224" t="n">
        <f aca="false">CR266+CS266+CT266</f>
        <v>0</v>
      </c>
      <c r="CR266" s="225" t="n">
        <v>0</v>
      </c>
      <c r="CS266" s="225" t="n">
        <v>0</v>
      </c>
      <c r="CT266" s="225" t="n">
        <v>0</v>
      </c>
      <c r="CU266" s="224" t="n">
        <f aca="false">CV266+CW266+CX266</f>
        <v>0</v>
      </c>
      <c r="CV266" s="225" t="n">
        <v>0</v>
      </c>
      <c r="CW266" s="225" t="n">
        <v>0</v>
      </c>
      <c r="CX266" s="225" t="n">
        <v>0</v>
      </c>
      <c r="CY266" s="224" t="n">
        <f aca="false">CZ266+DA266+DB266</f>
        <v>0</v>
      </c>
      <c r="CZ266" s="225" t="n">
        <v>0</v>
      </c>
      <c r="DA266" s="225" t="n">
        <v>0</v>
      </c>
      <c r="DB266" s="225" t="n">
        <v>0</v>
      </c>
      <c r="DC266" s="224" t="n">
        <f aca="false">$AW266-$AX266-BB266</f>
        <v>0.00200000000000955</v>
      </c>
      <c r="DD266" s="224" t="n">
        <f aca="false">DP266</f>
        <v>0</v>
      </c>
      <c r="DE266" s="224" t="n">
        <f aca="false">DQ266</f>
        <v>0</v>
      </c>
      <c r="DF266" s="224" t="n">
        <f aca="false">DR266</f>
        <v>0</v>
      </c>
      <c r="DG266" s="224" t="n">
        <f aca="false">DS266</f>
        <v>0</v>
      </c>
      <c r="DH266" s="224" t="n">
        <f aca="false">DI266+DJ266+DK266</f>
        <v>0</v>
      </c>
      <c r="DI266" s="225" t="n">
        <v>0</v>
      </c>
      <c r="DJ266" s="225" t="n">
        <v>0</v>
      </c>
      <c r="DK266" s="225" t="n">
        <v>0</v>
      </c>
      <c r="DL266" s="224" t="n">
        <f aca="false">DM266+DN266+DO266</f>
        <v>0</v>
      </c>
      <c r="DM266" s="225" t="n">
        <v>0</v>
      </c>
      <c r="DN266" s="225" t="n">
        <v>0</v>
      </c>
      <c r="DO266" s="225" t="n">
        <v>0</v>
      </c>
      <c r="DP266" s="224" t="n">
        <f aca="false">DQ266+DR266+DS266</f>
        <v>0</v>
      </c>
      <c r="DQ266" s="225" t="n">
        <v>0</v>
      </c>
      <c r="DR266" s="225" t="n">
        <v>0</v>
      </c>
      <c r="DS266" s="225" t="n">
        <v>0</v>
      </c>
      <c r="DT266" s="224" t="n">
        <f aca="false">$AW266-$AX266-BC266</f>
        <v>0.00200000000000955</v>
      </c>
      <c r="DU266" s="224" t="n">
        <f aca="false">BC266-AY266</f>
        <v>0</v>
      </c>
      <c r="DV266" s="225"/>
      <c r="DW266" s="225"/>
      <c r="DX266" s="226"/>
      <c r="DY266" s="225"/>
      <c r="DZ266" s="226"/>
      <c r="EA266" s="227"/>
      <c r="EB266" s="213" t="n">
        <v>0</v>
      </c>
      <c r="EC266" s="190" t="str">
        <f aca="false">AN266 &amp; EB266</f>
        <v>Амортизационные отчисления0</v>
      </c>
      <c r="ED266" s="190" t="str">
        <f aca="false">AN266&amp;AO266</f>
        <v>Амортизационные отчислениянет</v>
      </c>
      <c r="EE266" s="191"/>
      <c r="EF266" s="191"/>
      <c r="EG266" s="220"/>
      <c r="EH266" s="220"/>
      <c r="EI266" s="220"/>
      <c r="EJ266" s="220"/>
      <c r="EV266" s="191"/>
    </row>
    <row r="267" customFormat="false" ht="11.25" hidden="false" customHeight="true" outlineLevel="0" collapsed="false">
      <c r="C267" s="204"/>
      <c r="D267" s="205" t="n">
        <v>66</v>
      </c>
      <c r="E267" s="206" t="s">
        <v>259</v>
      </c>
      <c r="F267" s="206" t="s">
        <v>260</v>
      </c>
      <c r="G267" s="206" t="s">
        <v>261</v>
      </c>
      <c r="H267" s="206" t="s">
        <v>378</v>
      </c>
      <c r="I267" s="206" t="s">
        <v>360</v>
      </c>
      <c r="J267" s="206" t="s">
        <v>361</v>
      </c>
      <c r="K267" s="205" t="s">
        <v>362</v>
      </c>
      <c r="L267" s="206"/>
      <c r="M267" s="206"/>
      <c r="N267" s="205" t="n">
        <v>5</v>
      </c>
      <c r="O267" s="205" t="n">
        <v>2023</v>
      </c>
      <c r="P267" s="207" t="s">
        <v>178</v>
      </c>
      <c r="Q267" s="207" t="s">
        <v>276</v>
      </c>
      <c r="R267" s="208" t="n">
        <v>0</v>
      </c>
      <c r="S267" s="209" t="n">
        <v>0.69</v>
      </c>
      <c r="T267" s="210"/>
      <c r="U267" s="211"/>
      <c r="V267" s="212"/>
      <c r="W267" s="212"/>
      <c r="X267" s="212"/>
      <c r="Y267" s="212"/>
      <c r="Z267" s="212"/>
      <c r="AA267" s="212"/>
      <c r="AB267" s="212"/>
      <c r="AC267" s="212"/>
      <c r="AD267" s="212"/>
      <c r="AE267" s="212"/>
      <c r="AF267" s="212"/>
      <c r="AG267" s="212"/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  <c r="BI267" s="212"/>
      <c r="BJ267" s="212"/>
      <c r="BK267" s="212"/>
      <c r="BL267" s="212"/>
      <c r="BM267" s="212"/>
      <c r="BN267" s="212"/>
      <c r="BO267" s="212"/>
      <c r="BP267" s="212"/>
      <c r="BQ267" s="212"/>
      <c r="BR267" s="212"/>
      <c r="BS267" s="212"/>
      <c r="BT267" s="212"/>
      <c r="BU267" s="212"/>
      <c r="BV267" s="212"/>
      <c r="BW267" s="212"/>
      <c r="BX267" s="212"/>
      <c r="BY267" s="212"/>
      <c r="BZ267" s="212"/>
      <c r="CA267" s="212"/>
      <c r="CB267" s="212"/>
      <c r="CC267" s="212"/>
      <c r="CD267" s="212"/>
      <c r="CE267" s="212"/>
      <c r="CF267" s="212"/>
      <c r="CG267" s="212"/>
      <c r="CH267" s="212"/>
      <c r="CI267" s="212"/>
      <c r="CJ267" s="212"/>
      <c r="CK267" s="212"/>
      <c r="CL267" s="212"/>
      <c r="CM267" s="212"/>
      <c r="CN267" s="212"/>
      <c r="CO267" s="212"/>
      <c r="CP267" s="212"/>
      <c r="CQ267" s="212"/>
      <c r="CR267" s="212"/>
      <c r="CS267" s="212"/>
      <c r="CT267" s="212"/>
      <c r="CU267" s="212"/>
      <c r="CV267" s="212"/>
      <c r="CW267" s="212"/>
      <c r="CX267" s="212"/>
      <c r="CY267" s="212"/>
      <c r="CZ267" s="212"/>
      <c r="DA267" s="212"/>
      <c r="DB267" s="212"/>
      <c r="DC267" s="212"/>
      <c r="DD267" s="212"/>
      <c r="DE267" s="212"/>
      <c r="DF267" s="212"/>
      <c r="DG267" s="212"/>
      <c r="DH267" s="212"/>
      <c r="DI267" s="212"/>
      <c r="DJ267" s="212"/>
      <c r="DK267" s="212"/>
      <c r="DL267" s="212"/>
      <c r="DM267" s="212"/>
      <c r="DN267" s="212"/>
      <c r="DO267" s="212"/>
      <c r="DP267" s="212"/>
      <c r="DQ267" s="212"/>
      <c r="DR267" s="212"/>
      <c r="DS267" s="212"/>
      <c r="DT267" s="212"/>
      <c r="DU267" s="212"/>
      <c r="DV267" s="212"/>
      <c r="DW267" s="212"/>
      <c r="DX267" s="212"/>
      <c r="DY267" s="212"/>
      <c r="DZ267" s="212"/>
      <c r="EA267" s="212"/>
      <c r="EB267" s="213"/>
      <c r="EC267" s="191"/>
      <c r="ED267" s="191"/>
      <c r="EE267" s="191"/>
      <c r="EF267" s="191"/>
      <c r="EG267" s="191"/>
      <c r="EH267" s="191"/>
      <c r="EI267" s="191"/>
    </row>
    <row r="268" customFormat="false" ht="11.25" hidden="false" customHeight="true" outlineLevel="0" collapsed="false">
      <c r="C268" s="204"/>
      <c r="D268" s="205"/>
      <c r="E268" s="206"/>
      <c r="F268" s="206"/>
      <c r="G268" s="206"/>
      <c r="H268" s="206"/>
      <c r="I268" s="206"/>
      <c r="J268" s="206"/>
      <c r="K268" s="205"/>
      <c r="L268" s="214"/>
      <c r="M268" s="214"/>
      <c r="N268" s="205"/>
      <c r="O268" s="205"/>
      <c r="P268" s="207"/>
      <c r="Q268" s="207"/>
      <c r="R268" s="208"/>
      <c r="S268" s="209"/>
      <c r="T268" s="210"/>
      <c r="U268" s="215"/>
      <c r="V268" s="216" t="n">
        <v>1</v>
      </c>
      <c r="W268" s="183" t="s">
        <v>266</v>
      </c>
      <c r="X268" s="183" t="s">
        <v>363</v>
      </c>
      <c r="Y268" s="183" t="s">
        <v>364</v>
      </c>
      <c r="Z268" s="183" t="s">
        <v>360</v>
      </c>
      <c r="AA268" s="183" t="s">
        <v>361</v>
      </c>
      <c r="AB268" s="183" t="s">
        <v>362</v>
      </c>
      <c r="AC268" s="183" t="s">
        <v>365</v>
      </c>
      <c r="AD268" s="183" t="s">
        <v>366</v>
      </c>
      <c r="AE268" s="183" t="s">
        <v>367</v>
      </c>
      <c r="AF268" s="183" t="s">
        <v>368</v>
      </c>
      <c r="AG268" s="183" t="s">
        <v>360</v>
      </c>
      <c r="AH268" s="183" t="s">
        <v>361</v>
      </c>
      <c r="AI268" s="183" t="s">
        <v>362</v>
      </c>
      <c r="AJ268" s="183" t="s">
        <v>365</v>
      </c>
      <c r="AK268" s="183" t="s">
        <v>366</v>
      </c>
      <c r="AL268" s="217"/>
      <c r="AM268" s="218"/>
      <c r="AN268" s="219"/>
      <c r="AO268" s="219"/>
      <c r="AP268" s="219"/>
      <c r="AQ268" s="219"/>
      <c r="AR268" s="219"/>
      <c r="AS268" s="219"/>
      <c r="AT268" s="219"/>
      <c r="AU268" s="219"/>
      <c r="AV268" s="219"/>
      <c r="AW268" s="143"/>
      <c r="AX268" s="143"/>
      <c r="AY268" s="143"/>
      <c r="AZ268" s="143"/>
      <c r="BA268" s="143"/>
      <c r="BB268" s="143"/>
      <c r="BC268" s="143"/>
      <c r="BD268" s="143"/>
      <c r="BE268" s="143"/>
      <c r="BF268" s="143"/>
      <c r="BG268" s="143"/>
      <c r="BH268" s="143"/>
      <c r="BI268" s="143"/>
      <c r="BJ268" s="143"/>
      <c r="BK268" s="143"/>
      <c r="BL268" s="143"/>
      <c r="BM268" s="143"/>
      <c r="BN268" s="143"/>
      <c r="BO268" s="143"/>
      <c r="BP268" s="143"/>
      <c r="BQ268" s="143"/>
      <c r="BR268" s="143"/>
      <c r="BS268" s="143"/>
      <c r="BT268" s="143"/>
      <c r="BU268" s="143"/>
      <c r="BV268" s="143"/>
      <c r="BW268" s="143"/>
      <c r="BX268" s="143"/>
      <c r="BY268" s="143"/>
      <c r="BZ268" s="143"/>
      <c r="CA268" s="143"/>
      <c r="CB268" s="143"/>
      <c r="CC268" s="143"/>
      <c r="CD268" s="143"/>
      <c r="CE268" s="143"/>
      <c r="CF268" s="143"/>
      <c r="CG268" s="143"/>
      <c r="CH268" s="143"/>
      <c r="CI268" s="143"/>
      <c r="CJ268" s="143"/>
      <c r="CK268" s="143"/>
      <c r="CL268" s="143"/>
      <c r="CM268" s="143"/>
      <c r="CN268" s="143"/>
      <c r="CO268" s="143"/>
      <c r="CP268" s="143"/>
      <c r="CQ268" s="143"/>
      <c r="CR268" s="143"/>
      <c r="CS268" s="143"/>
      <c r="CT268" s="143"/>
      <c r="CU268" s="143"/>
      <c r="CV268" s="143"/>
      <c r="CW268" s="143"/>
      <c r="CX268" s="143"/>
      <c r="CY268" s="143"/>
      <c r="CZ268" s="143"/>
      <c r="DA268" s="143"/>
      <c r="DB268" s="143"/>
      <c r="DC268" s="143"/>
      <c r="DD268" s="143"/>
      <c r="DE268" s="143"/>
      <c r="DF268" s="143"/>
      <c r="DG268" s="143"/>
      <c r="DH268" s="143"/>
      <c r="DI268" s="143"/>
      <c r="DJ268" s="143"/>
      <c r="DK268" s="143"/>
      <c r="DL268" s="143"/>
      <c r="DM268" s="143"/>
      <c r="DN268" s="143"/>
      <c r="DO268" s="143"/>
      <c r="DP268" s="143"/>
      <c r="DQ268" s="143"/>
      <c r="DR268" s="143"/>
      <c r="DS268" s="143"/>
      <c r="DT268" s="143"/>
      <c r="DU268" s="143"/>
      <c r="DV268" s="143"/>
      <c r="DW268" s="143"/>
      <c r="DX268" s="143"/>
      <c r="DY268" s="143"/>
      <c r="DZ268" s="143"/>
      <c r="EA268" s="143"/>
      <c r="EB268" s="213"/>
      <c r="EC268" s="220"/>
      <c r="ED268" s="220"/>
      <c r="EE268" s="220"/>
      <c r="EF268" s="191"/>
      <c r="EG268" s="220"/>
      <c r="EH268" s="220"/>
      <c r="EI268" s="220"/>
      <c r="EJ268" s="220"/>
      <c r="EK268" s="220"/>
    </row>
    <row r="269" customFormat="false" ht="15" hidden="false" customHeight="true" outlineLevel="0" collapsed="false">
      <c r="C269" s="204"/>
      <c r="D269" s="205"/>
      <c r="E269" s="206"/>
      <c r="F269" s="206"/>
      <c r="G269" s="206"/>
      <c r="H269" s="206"/>
      <c r="I269" s="206"/>
      <c r="J269" s="206"/>
      <c r="K269" s="205"/>
      <c r="L269" s="214"/>
      <c r="M269" s="214"/>
      <c r="N269" s="205"/>
      <c r="O269" s="205"/>
      <c r="P269" s="207"/>
      <c r="Q269" s="207"/>
      <c r="R269" s="208"/>
      <c r="S269" s="209"/>
      <c r="T269" s="210"/>
      <c r="U269" s="215"/>
      <c r="V269" s="216"/>
      <c r="W269" s="183"/>
      <c r="X269" s="183"/>
      <c r="Y269" s="183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221"/>
      <c r="AM269" s="183" t="s">
        <v>274</v>
      </c>
      <c r="AN269" s="222" t="s">
        <v>223</v>
      </c>
      <c r="AO269" s="223" t="s">
        <v>56</v>
      </c>
      <c r="AP269" s="223"/>
      <c r="AQ269" s="223"/>
      <c r="AR269" s="223"/>
      <c r="AS269" s="223"/>
      <c r="AT269" s="223"/>
      <c r="AU269" s="223"/>
      <c r="AV269" s="223"/>
      <c r="AW269" s="224" t="n">
        <v>4287.001</v>
      </c>
      <c r="AX269" s="224" t="n">
        <v>0</v>
      </c>
      <c r="AY269" s="224" t="n">
        <v>0</v>
      </c>
      <c r="AZ269" s="224" t="n">
        <f aca="false">BE269</f>
        <v>0</v>
      </c>
      <c r="BA269" s="224" t="n">
        <f aca="false">BV269</f>
        <v>0</v>
      </c>
      <c r="BB269" s="224" t="n">
        <f aca="false">CM269</f>
        <v>0</v>
      </c>
      <c r="BC269" s="224" t="n">
        <f aca="false">DD269</f>
        <v>37.2285</v>
      </c>
      <c r="BD269" s="224" t="n">
        <f aca="false">AW269-AX269-BC269</f>
        <v>4249.7725</v>
      </c>
      <c r="BE269" s="224" t="n">
        <f aca="false">BQ269</f>
        <v>0</v>
      </c>
      <c r="BF269" s="224" t="n">
        <f aca="false">BR269</f>
        <v>0</v>
      </c>
      <c r="BG269" s="224" t="n">
        <f aca="false">BS269</f>
        <v>0</v>
      </c>
      <c r="BH269" s="224" t="n">
        <f aca="false">BT269</f>
        <v>0</v>
      </c>
      <c r="BI269" s="224" t="n">
        <f aca="false">BJ269+BK269+BL269</f>
        <v>0</v>
      </c>
      <c r="BJ269" s="225" t="n">
        <v>0</v>
      </c>
      <c r="BK269" s="225" t="n">
        <v>0</v>
      </c>
      <c r="BL269" s="225" t="n">
        <v>0</v>
      </c>
      <c r="BM269" s="224" t="n">
        <f aca="false">BN269+BO269+BP269</f>
        <v>0</v>
      </c>
      <c r="BN269" s="225" t="n">
        <v>0</v>
      </c>
      <c r="BO269" s="225" t="n">
        <v>0</v>
      </c>
      <c r="BP269" s="225" t="n">
        <v>0</v>
      </c>
      <c r="BQ269" s="224" t="n">
        <f aca="false">BR269+BS269+BT269</f>
        <v>0</v>
      </c>
      <c r="BR269" s="225" t="n">
        <v>0</v>
      </c>
      <c r="BS269" s="225" t="n">
        <v>0</v>
      </c>
      <c r="BT269" s="225" t="n">
        <v>0</v>
      </c>
      <c r="BU269" s="224" t="n">
        <f aca="false">$AW269-$AX269-AZ269</f>
        <v>4287.001</v>
      </c>
      <c r="BV269" s="224" t="n">
        <f aca="false">CH269</f>
        <v>0</v>
      </c>
      <c r="BW269" s="224" t="n">
        <f aca="false">CI269</f>
        <v>0</v>
      </c>
      <c r="BX269" s="224" t="n">
        <f aca="false">CJ269</f>
        <v>0</v>
      </c>
      <c r="BY269" s="224" t="n">
        <f aca="false">CK269</f>
        <v>0</v>
      </c>
      <c r="BZ269" s="224" t="n">
        <f aca="false">CA269+CB269+CC269</f>
        <v>0</v>
      </c>
      <c r="CA269" s="225" t="n">
        <v>0</v>
      </c>
      <c r="CB269" s="225" t="n">
        <v>0</v>
      </c>
      <c r="CC269" s="225" t="n">
        <v>0</v>
      </c>
      <c r="CD269" s="224" t="n">
        <f aca="false">CE269+CF269+CG269</f>
        <v>0</v>
      </c>
      <c r="CE269" s="225" t="n">
        <v>0</v>
      </c>
      <c r="CF269" s="225" t="n">
        <v>0</v>
      </c>
      <c r="CG269" s="225" t="n">
        <v>0</v>
      </c>
      <c r="CH269" s="224" t="n">
        <f aca="false">CI269+CJ269+CK269</f>
        <v>0</v>
      </c>
      <c r="CI269" s="225" t="n">
        <v>0</v>
      </c>
      <c r="CJ269" s="225" t="n">
        <v>0</v>
      </c>
      <c r="CK269" s="225" t="n">
        <v>0</v>
      </c>
      <c r="CL269" s="224" t="n">
        <f aca="false">$AW269-$AX269-BA269</f>
        <v>4287.001</v>
      </c>
      <c r="CM269" s="224" t="n">
        <f aca="false">CY269</f>
        <v>0</v>
      </c>
      <c r="CN269" s="224" t="n">
        <f aca="false">CZ269</f>
        <v>0</v>
      </c>
      <c r="CO269" s="224" t="n">
        <f aca="false">DA269</f>
        <v>0</v>
      </c>
      <c r="CP269" s="224" t="n">
        <f aca="false">DB269</f>
        <v>0</v>
      </c>
      <c r="CQ269" s="224" t="n">
        <f aca="false">CR269+CS269+CT269</f>
        <v>0</v>
      </c>
      <c r="CR269" s="225" t="n">
        <v>0</v>
      </c>
      <c r="CS269" s="225" t="n">
        <v>0</v>
      </c>
      <c r="CT269" s="225" t="n">
        <v>0</v>
      </c>
      <c r="CU269" s="224" t="n">
        <f aca="false">CV269+CW269+CX269</f>
        <v>0</v>
      </c>
      <c r="CV269" s="225" t="n">
        <v>0</v>
      </c>
      <c r="CW269" s="225" t="n">
        <v>0</v>
      </c>
      <c r="CX269" s="225" t="n">
        <v>0</v>
      </c>
      <c r="CY269" s="224" t="n">
        <f aca="false">CZ269+DA269+DB269</f>
        <v>0</v>
      </c>
      <c r="CZ269" s="225" t="n">
        <v>0</v>
      </c>
      <c r="DA269" s="225" t="n">
        <v>0</v>
      </c>
      <c r="DB269" s="225" t="n">
        <v>0</v>
      </c>
      <c r="DC269" s="224" t="n">
        <f aca="false">$AW269-$AX269-BB269</f>
        <v>4287.001</v>
      </c>
      <c r="DD269" s="224" t="n">
        <f aca="false">DP269</f>
        <v>37.2285</v>
      </c>
      <c r="DE269" s="224" t="n">
        <f aca="false">DQ269</f>
        <v>0</v>
      </c>
      <c r="DF269" s="224" t="n">
        <f aca="false">DR269</f>
        <v>0</v>
      </c>
      <c r="DG269" s="224" t="n">
        <f aca="false">DS269</f>
        <v>37.2285</v>
      </c>
      <c r="DH269" s="224" t="n">
        <f aca="false">DI269+DJ269+DK269</f>
        <v>0</v>
      </c>
      <c r="DI269" s="225" t="n">
        <v>0</v>
      </c>
      <c r="DJ269" s="225" t="n">
        <v>0</v>
      </c>
      <c r="DK269" s="225" t="n">
        <v>0</v>
      </c>
      <c r="DL269" s="224" t="n">
        <f aca="false">DM269+DN269+DO269</f>
        <v>0</v>
      </c>
      <c r="DM269" s="225" t="n">
        <v>0</v>
      </c>
      <c r="DN269" s="225" t="n">
        <v>0</v>
      </c>
      <c r="DO269" s="225" t="n">
        <v>0</v>
      </c>
      <c r="DP269" s="224" t="n">
        <f aca="false">DQ269+DR269+DS269</f>
        <v>37.2285</v>
      </c>
      <c r="DQ269" s="225" t="n">
        <v>0</v>
      </c>
      <c r="DR269" s="225" t="n">
        <v>0</v>
      </c>
      <c r="DS269" s="225" t="n">
        <v>37.2285</v>
      </c>
      <c r="DT269" s="224" t="n">
        <f aca="false">$AW269-$AX269-BC269</f>
        <v>4249.7725</v>
      </c>
      <c r="DU269" s="224" t="n">
        <f aca="false">BC269-AY269</f>
        <v>37.2285</v>
      </c>
      <c r="DV269" s="225"/>
      <c r="DW269" s="225"/>
      <c r="DX269" s="226" t="s">
        <v>375</v>
      </c>
      <c r="DY269" s="225" t="n">
        <f aca="false">DU269</f>
        <v>37.2285</v>
      </c>
      <c r="DZ269" s="226" t="s">
        <v>375</v>
      </c>
      <c r="EA269" s="228" t="s">
        <v>279</v>
      </c>
      <c r="EB269" s="213" t="n">
        <v>0</v>
      </c>
      <c r="EC269" s="190" t="str">
        <f aca="false">AN269 &amp; EB269</f>
        <v>Амортизационные отчисления0</v>
      </c>
      <c r="ED269" s="190" t="str">
        <f aca="false">AN269&amp;AO269</f>
        <v>Амортизационные отчислениянет</v>
      </c>
      <c r="EE269" s="191"/>
      <c r="EF269" s="191"/>
      <c r="EG269" s="220"/>
      <c r="EH269" s="220"/>
      <c r="EI269" s="220"/>
      <c r="EJ269" s="220"/>
      <c r="EV269" s="191"/>
    </row>
    <row r="270" customFormat="false" ht="15" hidden="false" customHeight="true" outlineLevel="0" collapsed="false">
      <c r="C270" s="204"/>
      <c r="D270" s="205"/>
      <c r="E270" s="206"/>
      <c r="F270" s="206"/>
      <c r="G270" s="206"/>
      <c r="H270" s="206"/>
      <c r="I270" s="206"/>
      <c r="J270" s="206"/>
      <c r="K270" s="205"/>
      <c r="L270" s="214"/>
      <c r="M270" s="214"/>
      <c r="N270" s="205"/>
      <c r="O270" s="205"/>
      <c r="P270" s="207"/>
      <c r="Q270" s="207"/>
      <c r="R270" s="208"/>
      <c r="S270" s="209"/>
      <c r="T270" s="210"/>
      <c r="U270" s="215"/>
      <c r="V270" s="216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221"/>
      <c r="AM270" s="183" t="s">
        <v>228</v>
      </c>
      <c r="AN270" s="222" t="s">
        <v>221</v>
      </c>
      <c r="AO270" s="223" t="s">
        <v>56</v>
      </c>
      <c r="AP270" s="223"/>
      <c r="AQ270" s="223"/>
      <c r="AR270" s="223"/>
      <c r="AS270" s="223"/>
      <c r="AT270" s="223"/>
      <c r="AU270" s="223"/>
      <c r="AV270" s="223"/>
      <c r="AW270" s="224" t="n">
        <v>1105.7</v>
      </c>
      <c r="AX270" s="224" t="n">
        <v>0</v>
      </c>
      <c r="AY270" s="224" t="n">
        <v>0</v>
      </c>
      <c r="AZ270" s="224" t="n">
        <f aca="false">BE270</f>
        <v>0</v>
      </c>
      <c r="BA270" s="224" t="n">
        <f aca="false">BV270</f>
        <v>0</v>
      </c>
      <c r="BB270" s="224" t="n">
        <f aca="false">CM270</f>
        <v>0</v>
      </c>
      <c r="BC270" s="224" t="n">
        <f aca="false">DD270</f>
        <v>0</v>
      </c>
      <c r="BD270" s="224" t="n">
        <f aca="false">AW270-AX270-BC270</f>
        <v>1105.7</v>
      </c>
      <c r="BE270" s="224" t="n">
        <f aca="false">BQ270</f>
        <v>0</v>
      </c>
      <c r="BF270" s="224" t="n">
        <f aca="false">BR270</f>
        <v>0</v>
      </c>
      <c r="BG270" s="224" t="n">
        <f aca="false">BS270</f>
        <v>0</v>
      </c>
      <c r="BH270" s="224" t="n">
        <f aca="false">BT270</f>
        <v>0</v>
      </c>
      <c r="BI270" s="224" t="n">
        <f aca="false">BJ270+BK270+BL270</f>
        <v>0</v>
      </c>
      <c r="BJ270" s="225" t="n">
        <v>0</v>
      </c>
      <c r="BK270" s="225" t="n">
        <v>0</v>
      </c>
      <c r="BL270" s="225" t="n">
        <v>0</v>
      </c>
      <c r="BM270" s="224" t="n">
        <f aca="false">BN270+BO270+BP270</f>
        <v>0</v>
      </c>
      <c r="BN270" s="225" t="n">
        <v>0</v>
      </c>
      <c r="BO270" s="225" t="n">
        <v>0</v>
      </c>
      <c r="BP270" s="225" t="n">
        <v>0</v>
      </c>
      <c r="BQ270" s="224" t="n">
        <f aca="false">BR270+BS270+BT270</f>
        <v>0</v>
      </c>
      <c r="BR270" s="225" t="n">
        <v>0</v>
      </c>
      <c r="BS270" s="225" t="n">
        <v>0</v>
      </c>
      <c r="BT270" s="225" t="n">
        <v>0</v>
      </c>
      <c r="BU270" s="224" t="n">
        <f aca="false">$AW270-$AX270-AZ270</f>
        <v>1105.7</v>
      </c>
      <c r="BV270" s="224" t="n">
        <f aca="false">CH270</f>
        <v>0</v>
      </c>
      <c r="BW270" s="224" t="n">
        <f aca="false">CI270</f>
        <v>0</v>
      </c>
      <c r="BX270" s="224" t="n">
        <f aca="false">CJ270</f>
        <v>0</v>
      </c>
      <c r="BY270" s="224" t="n">
        <f aca="false">CK270</f>
        <v>0</v>
      </c>
      <c r="BZ270" s="224" t="n">
        <f aca="false">CA270+CB270+CC270</f>
        <v>0</v>
      </c>
      <c r="CA270" s="225" t="n">
        <v>0</v>
      </c>
      <c r="CB270" s="225" t="n">
        <v>0</v>
      </c>
      <c r="CC270" s="225" t="n">
        <v>0</v>
      </c>
      <c r="CD270" s="224" t="n">
        <f aca="false">CE270+CF270+CG270</f>
        <v>0</v>
      </c>
      <c r="CE270" s="225" t="n">
        <v>0</v>
      </c>
      <c r="CF270" s="225" t="n">
        <v>0</v>
      </c>
      <c r="CG270" s="225" t="n">
        <v>0</v>
      </c>
      <c r="CH270" s="224" t="n">
        <f aca="false">CI270+CJ270+CK270</f>
        <v>0</v>
      </c>
      <c r="CI270" s="225" t="n">
        <v>0</v>
      </c>
      <c r="CJ270" s="225" t="n">
        <v>0</v>
      </c>
      <c r="CK270" s="225" t="n">
        <v>0</v>
      </c>
      <c r="CL270" s="224" t="n">
        <f aca="false">$AW270-$AX270-BA270</f>
        <v>1105.7</v>
      </c>
      <c r="CM270" s="224" t="n">
        <f aca="false">CY270</f>
        <v>0</v>
      </c>
      <c r="CN270" s="224" t="n">
        <f aca="false">CZ270</f>
        <v>0</v>
      </c>
      <c r="CO270" s="224" t="n">
        <f aca="false">DA270</f>
        <v>0</v>
      </c>
      <c r="CP270" s="224" t="n">
        <f aca="false">DB270</f>
        <v>0</v>
      </c>
      <c r="CQ270" s="224" t="n">
        <f aca="false">CR270+CS270+CT270</f>
        <v>0</v>
      </c>
      <c r="CR270" s="225" t="n">
        <v>0</v>
      </c>
      <c r="CS270" s="225" t="n">
        <v>0</v>
      </c>
      <c r="CT270" s="225" t="n">
        <v>0</v>
      </c>
      <c r="CU270" s="224" t="n">
        <f aca="false">CV270+CW270+CX270</f>
        <v>0</v>
      </c>
      <c r="CV270" s="225" t="n">
        <v>0</v>
      </c>
      <c r="CW270" s="225" t="n">
        <v>0</v>
      </c>
      <c r="CX270" s="225" t="n">
        <v>0</v>
      </c>
      <c r="CY270" s="224" t="n">
        <f aca="false">CZ270+DA270+DB270</f>
        <v>0</v>
      </c>
      <c r="CZ270" s="225" t="n">
        <v>0</v>
      </c>
      <c r="DA270" s="225" t="n">
        <v>0</v>
      </c>
      <c r="DB270" s="225" t="n">
        <v>0</v>
      </c>
      <c r="DC270" s="224" t="n">
        <f aca="false">$AW270-$AX270-BB270</f>
        <v>1105.7</v>
      </c>
      <c r="DD270" s="224" t="n">
        <f aca="false">DP270</f>
        <v>0</v>
      </c>
      <c r="DE270" s="224" t="n">
        <f aca="false">DQ270</f>
        <v>0</v>
      </c>
      <c r="DF270" s="224" t="n">
        <f aca="false">DR270</f>
        <v>0</v>
      </c>
      <c r="DG270" s="224" t="n">
        <f aca="false">DS270</f>
        <v>0</v>
      </c>
      <c r="DH270" s="224" t="n">
        <f aca="false">DI270+DJ270+DK270</f>
        <v>0</v>
      </c>
      <c r="DI270" s="225" t="n">
        <v>0</v>
      </c>
      <c r="DJ270" s="225" t="n">
        <v>0</v>
      </c>
      <c r="DK270" s="225" t="n">
        <v>0</v>
      </c>
      <c r="DL270" s="224" t="n">
        <f aca="false">DM270+DN270+DO270</f>
        <v>0</v>
      </c>
      <c r="DM270" s="225" t="n">
        <v>0</v>
      </c>
      <c r="DN270" s="225" t="n">
        <v>0</v>
      </c>
      <c r="DO270" s="225" t="n">
        <v>0</v>
      </c>
      <c r="DP270" s="224" t="n">
        <f aca="false">DQ270+DR270+DS270</f>
        <v>0</v>
      </c>
      <c r="DQ270" s="225" t="n">
        <v>0</v>
      </c>
      <c r="DR270" s="225" t="n">
        <v>0</v>
      </c>
      <c r="DS270" s="225" t="n">
        <v>0</v>
      </c>
      <c r="DT270" s="224" t="n">
        <f aca="false">$AW270-$AX270-BC270</f>
        <v>1105.7</v>
      </c>
      <c r="DU270" s="224" t="n">
        <f aca="false">BC270-AY270</f>
        <v>0</v>
      </c>
      <c r="DV270" s="225"/>
      <c r="DW270" s="225"/>
      <c r="DX270" s="226"/>
      <c r="DY270" s="225"/>
      <c r="DZ270" s="226"/>
      <c r="EA270" s="227"/>
      <c r="EB270" s="213" t="n">
        <v>0</v>
      </c>
      <c r="EC270" s="190" t="str">
        <f aca="false">AN270 &amp; EB270</f>
        <v>Прибыль направляемая на инвестиции0</v>
      </c>
      <c r="ED270" s="190" t="str">
        <f aca="false">AN270&amp;AO270</f>
        <v>Прибыль направляемая на инвестициинет</v>
      </c>
      <c r="EE270" s="191"/>
      <c r="EF270" s="191"/>
      <c r="EG270" s="220"/>
      <c r="EH270" s="220"/>
      <c r="EI270" s="220"/>
      <c r="EJ270" s="220"/>
      <c r="EV270" s="191"/>
    </row>
    <row r="271" customFormat="false" ht="11.25" hidden="false" customHeight="true" outlineLevel="0" collapsed="false">
      <c r="C271" s="204"/>
      <c r="D271" s="205" t="n">
        <v>67</v>
      </c>
      <c r="E271" s="206" t="s">
        <v>259</v>
      </c>
      <c r="F271" s="206" t="s">
        <v>260</v>
      </c>
      <c r="G271" s="206" t="s">
        <v>261</v>
      </c>
      <c r="H271" s="206" t="s">
        <v>304</v>
      </c>
      <c r="I271" s="206" t="s">
        <v>360</v>
      </c>
      <c r="J271" s="206" t="s">
        <v>361</v>
      </c>
      <c r="K271" s="205" t="s">
        <v>362</v>
      </c>
      <c r="L271" s="206"/>
      <c r="M271" s="206"/>
      <c r="N271" s="205" t="n">
        <v>5</v>
      </c>
      <c r="O271" s="205" t="n">
        <v>2022</v>
      </c>
      <c r="P271" s="207" t="s">
        <v>178</v>
      </c>
      <c r="Q271" s="207" t="s">
        <v>292</v>
      </c>
      <c r="R271" s="208" t="n">
        <v>0</v>
      </c>
      <c r="S271" s="209" t="n">
        <v>100</v>
      </c>
      <c r="T271" s="229" t="s">
        <v>370</v>
      </c>
      <c r="U271" s="211"/>
      <c r="V271" s="212"/>
      <c r="W271" s="212"/>
      <c r="X271" s="212"/>
      <c r="Y271" s="212"/>
      <c r="Z271" s="212"/>
      <c r="AA271" s="212"/>
      <c r="AB271" s="212"/>
      <c r="AC271" s="212"/>
      <c r="AD271" s="212"/>
      <c r="AE271" s="212"/>
      <c r="AF271" s="212"/>
      <c r="AG271" s="212"/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  <c r="BI271" s="212"/>
      <c r="BJ271" s="212"/>
      <c r="BK271" s="212"/>
      <c r="BL271" s="212"/>
      <c r="BM271" s="212"/>
      <c r="BN271" s="212"/>
      <c r="BO271" s="212"/>
      <c r="BP271" s="212"/>
      <c r="BQ271" s="212"/>
      <c r="BR271" s="212"/>
      <c r="BS271" s="212"/>
      <c r="BT271" s="212"/>
      <c r="BU271" s="212"/>
      <c r="BV271" s="212"/>
      <c r="BW271" s="212"/>
      <c r="BX271" s="212"/>
      <c r="BY271" s="212"/>
      <c r="BZ271" s="212"/>
      <c r="CA271" s="212"/>
      <c r="CB271" s="212"/>
      <c r="CC271" s="212"/>
      <c r="CD271" s="212"/>
      <c r="CE271" s="212"/>
      <c r="CF271" s="212"/>
      <c r="CG271" s="212"/>
      <c r="CH271" s="212"/>
      <c r="CI271" s="212"/>
      <c r="CJ271" s="212"/>
      <c r="CK271" s="212"/>
      <c r="CL271" s="212"/>
      <c r="CM271" s="212"/>
      <c r="CN271" s="212"/>
      <c r="CO271" s="212"/>
      <c r="CP271" s="212"/>
      <c r="CQ271" s="212"/>
      <c r="CR271" s="212"/>
      <c r="CS271" s="212"/>
      <c r="CT271" s="212"/>
      <c r="CU271" s="212"/>
      <c r="CV271" s="212"/>
      <c r="CW271" s="212"/>
      <c r="CX271" s="212"/>
      <c r="CY271" s="212"/>
      <c r="CZ271" s="212"/>
      <c r="DA271" s="212"/>
      <c r="DB271" s="212"/>
      <c r="DC271" s="212"/>
      <c r="DD271" s="212"/>
      <c r="DE271" s="212"/>
      <c r="DF271" s="212"/>
      <c r="DG271" s="212"/>
      <c r="DH271" s="212"/>
      <c r="DI271" s="212"/>
      <c r="DJ271" s="212"/>
      <c r="DK271" s="212"/>
      <c r="DL271" s="212"/>
      <c r="DM271" s="212"/>
      <c r="DN271" s="212"/>
      <c r="DO271" s="212"/>
      <c r="DP271" s="212"/>
      <c r="DQ271" s="212"/>
      <c r="DR271" s="212"/>
      <c r="DS271" s="212"/>
      <c r="DT271" s="212"/>
      <c r="DU271" s="212"/>
      <c r="DV271" s="212"/>
      <c r="DW271" s="212"/>
      <c r="DX271" s="212"/>
      <c r="DY271" s="212"/>
      <c r="DZ271" s="212"/>
      <c r="EA271" s="212"/>
      <c r="EB271" s="213"/>
      <c r="EC271" s="191"/>
      <c r="ED271" s="191"/>
      <c r="EE271" s="191"/>
      <c r="EF271" s="191"/>
      <c r="EG271" s="191"/>
      <c r="EH271" s="191"/>
      <c r="EI271" s="191"/>
    </row>
    <row r="272" customFormat="false" ht="11.25" hidden="false" customHeight="true" outlineLevel="0" collapsed="false">
      <c r="C272" s="204"/>
      <c r="D272" s="205"/>
      <c r="E272" s="206"/>
      <c r="F272" s="206"/>
      <c r="G272" s="206"/>
      <c r="H272" s="206"/>
      <c r="I272" s="206"/>
      <c r="J272" s="206"/>
      <c r="K272" s="205"/>
      <c r="L272" s="214"/>
      <c r="M272" s="214"/>
      <c r="N272" s="205"/>
      <c r="O272" s="205"/>
      <c r="P272" s="207"/>
      <c r="Q272" s="207"/>
      <c r="R272" s="208"/>
      <c r="S272" s="209"/>
      <c r="T272" s="229"/>
      <c r="U272" s="215"/>
      <c r="V272" s="216" t="n">
        <v>1</v>
      </c>
      <c r="W272" s="183" t="s">
        <v>266</v>
      </c>
      <c r="X272" s="183" t="s">
        <v>363</v>
      </c>
      <c r="Y272" s="183" t="s">
        <v>364</v>
      </c>
      <c r="Z272" s="183" t="s">
        <v>360</v>
      </c>
      <c r="AA272" s="183" t="s">
        <v>361</v>
      </c>
      <c r="AB272" s="183" t="s">
        <v>362</v>
      </c>
      <c r="AC272" s="183" t="s">
        <v>365</v>
      </c>
      <c r="AD272" s="183" t="s">
        <v>366</v>
      </c>
      <c r="AE272" s="183" t="s">
        <v>367</v>
      </c>
      <c r="AF272" s="183" t="s">
        <v>368</v>
      </c>
      <c r="AG272" s="183" t="s">
        <v>360</v>
      </c>
      <c r="AH272" s="183" t="s">
        <v>361</v>
      </c>
      <c r="AI272" s="183" t="s">
        <v>362</v>
      </c>
      <c r="AJ272" s="183" t="s">
        <v>365</v>
      </c>
      <c r="AK272" s="183" t="s">
        <v>366</v>
      </c>
      <c r="AL272" s="217"/>
      <c r="AM272" s="218"/>
      <c r="AN272" s="219"/>
      <c r="AO272" s="219"/>
      <c r="AP272" s="219"/>
      <c r="AQ272" s="219"/>
      <c r="AR272" s="219"/>
      <c r="AS272" s="219"/>
      <c r="AT272" s="219"/>
      <c r="AU272" s="219"/>
      <c r="AV272" s="219"/>
      <c r="AW272" s="143"/>
      <c r="AX272" s="143"/>
      <c r="AY272" s="143"/>
      <c r="AZ272" s="143"/>
      <c r="BA272" s="143"/>
      <c r="BB272" s="143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3"/>
      <c r="BN272" s="143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3"/>
      <c r="BZ272" s="143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3"/>
      <c r="CM272" s="143"/>
      <c r="CN272" s="143"/>
      <c r="CO272" s="143"/>
      <c r="CP272" s="143"/>
      <c r="CQ272" s="143"/>
      <c r="CR272" s="143"/>
      <c r="CS272" s="143"/>
      <c r="CT272" s="143"/>
      <c r="CU272" s="143"/>
      <c r="CV272" s="143"/>
      <c r="CW272" s="143"/>
      <c r="CX272" s="143"/>
      <c r="CY272" s="143"/>
      <c r="CZ272" s="143"/>
      <c r="DA272" s="143"/>
      <c r="DB272" s="143"/>
      <c r="DC272" s="143"/>
      <c r="DD272" s="143"/>
      <c r="DE272" s="143"/>
      <c r="DF272" s="143"/>
      <c r="DG272" s="143"/>
      <c r="DH272" s="143"/>
      <c r="DI272" s="143"/>
      <c r="DJ272" s="143"/>
      <c r="DK272" s="143"/>
      <c r="DL272" s="143"/>
      <c r="DM272" s="143"/>
      <c r="DN272" s="143"/>
      <c r="DO272" s="143"/>
      <c r="DP272" s="143"/>
      <c r="DQ272" s="143"/>
      <c r="DR272" s="143"/>
      <c r="DS272" s="143"/>
      <c r="DT272" s="143"/>
      <c r="DU272" s="143"/>
      <c r="DV272" s="143"/>
      <c r="DW272" s="143"/>
      <c r="DX272" s="143"/>
      <c r="DY272" s="143"/>
      <c r="DZ272" s="143"/>
      <c r="EA272" s="143"/>
      <c r="EB272" s="213"/>
      <c r="EC272" s="220"/>
      <c r="ED272" s="220"/>
      <c r="EE272" s="220"/>
      <c r="EF272" s="191"/>
      <c r="EG272" s="220"/>
      <c r="EH272" s="220"/>
      <c r="EI272" s="220"/>
      <c r="EJ272" s="220"/>
      <c r="EK272" s="220"/>
    </row>
    <row r="273" customFormat="false" ht="15" hidden="false" customHeight="true" outlineLevel="0" collapsed="false">
      <c r="C273" s="204"/>
      <c r="D273" s="205"/>
      <c r="E273" s="206"/>
      <c r="F273" s="206"/>
      <c r="G273" s="206"/>
      <c r="H273" s="206"/>
      <c r="I273" s="206"/>
      <c r="J273" s="206"/>
      <c r="K273" s="205"/>
      <c r="L273" s="214"/>
      <c r="M273" s="214"/>
      <c r="N273" s="205"/>
      <c r="O273" s="205"/>
      <c r="P273" s="207"/>
      <c r="Q273" s="207"/>
      <c r="R273" s="208"/>
      <c r="S273" s="209"/>
      <c r="T273" s="229"/>
      <c r="U273" s="215"/>
      <c r="V273" s="216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221"/>
      <c r="AM273" s="183" t="s">
        <v>274</v>
      </c>
      <c r="AN273" s="222" t="s">
        <v>223</v>
      </c>
      <c r="AO273" s="223" t="s">
        <v>56</v>
      </c>
      <c r="AP273" s="223"/>
      <c r="AQ273" s="223"/>
      <c r="AR273" s="223"/>
      <c r="AS273" s="223"/>
      <c r="AT273" s="223"/>
      <c r="AU273" s="223"/>
      <c r="AV273" s="223"/>
      <c r="AW273" s="224" t="n">
        <v>2121.4</v>
      </c>
      <c r="AX273" s="224" t="n">
        <v>0</v>
      </c>
      <c r="AY273" s="224" t="n">
        <v>2121.4</v>
      </c>
      <c r="AZ273" s="224" t="n">
        <f aca="false">BE273</f>
        <v>0</v>
      </c>
      <c r="BA273" s="224" t="n">
        <f aca="false">BV273</f>
        <v>91.00607</v>
      </c>
      <c r="BB273" s="224" t="n">
        <f aca="false">CM273</f>
        <v>91.00607</v>
      </c>
      <c r="BC273" s="224" t="n">
        <f aca="false">DD273</f>
        <v>2101.09507</v>
      </c>
      <c r="BD273" s="224" t="n">
        <f aca="false">AW273-AX273-BC273</f>
        <v>20.3049300000002</v>
      </c>
      <c r="BE273" s="224" t="n">
        <f aca="false">BQ273</f>
        <v>0</v>
      </c>
      <c r="BF273" s="224" t="n">
        <f aca="false">BR273</f>
        <v>0</v>
      </c>
      <c r="BG273" s="224" t="n">
        <f aca="false">BS273</f>
        <v>0</v>
      </c>
      <c r="BH273" s="224" t="n">
        <f aca="false">BT273</f>
        <v>0</v>
      </c>
      <c r="BI273" s="224" t="n">
        <f aca="false">BJ273+BK273+BL273</f>
        <v>0</v>
      </c>
      <c r="BJ273" s="225" t="n">
        <v>0</v>
      </c>
      <c r="BK273" s="225" t="n">
        <v>0</v>
      </c>
      <c r="BL273" s="225" t="n">
        <v>0</v>
      </c>
      <c r="BM273" s="224" t="n">
        <f aca="false">BN273+BO273+BP273</f>
        <v>0</v>
      </c>
      <c r="BN273" s="225" t="n">
        <v>0</v>
      </c>
      <c r="BO273" s="225" t="n">
        <v>0</v>
      </c>
      <c r="BP273" s="225" t="n">
        <v>0</v>
      </c>
      <c r="BQ273" s="224" t="n">
        <f aca="false">BR273+BS273+BT273</f>
        <v>0</v>
      </c>
      <c r="BR273" s="225" t="n">
        <v>0</v>
      </c>
      <c r="BS273" s="225" t="n">
        <v>0</v>
      </c>
      <c r="BT273" s="225" t="n">
        <v>0</v>
      </c>
      <c r="BU273" s="224" t="n">
        <f aca="false">$AW273-$AX273-AZ273</f>
        <v>2121.4</v>
      </c>
      <c r="BV273" s="224" t="n">
        <f aca="false">CH273</f>
        <v>91.00607</v>
      </c>
      <c r="BW273" s="224" t="n">
        <f aca="false">CI273</f>
        <v>91.00607</v>
      </c>
      <c r="BX273" s="224" t="n">
        <f aca="false">CJ273</f>
        <v>0</v>
      </c>
      <c r="BY273" s="224" t="n">
        <f aca="false">CK273</f>
        <v>0</v>
      </c>
      <c r="BZ273" s="224" t="n">
        <f aca="false">CA273+CB273+CC273</f>
        <v>91.00607</v>
      </c>
      <c r="CA273" s="225" t="n">
        <v>91.00607</v>
      </c>
      <c r="CB273" s="225" t="n">
        <v>0</v>
      </c>
      <c r="CC273" s="225" t="n">
        <v>0</v>
      </c>
      <c r="CD273" s="224" t="n">
        <f aca="false">CE273+CF273+CG273</f>
        <v>91.00607</v>
      </c>
      <c r="CE273" s="225" t="n">
        <v>91.00607</v>
      </c>
      <c r="CF273" s="225" t="n">
        <v>0</v>
      </c>
      <c r="CG273" s="225" t="n">
        <v>0</v>
      </c>
      <c r="CH273" s="224" t="n">
        <f aca="false">CI273+CJ273+CK273</f>
        <v>91.00607</v>
      </c>
      <c r="CI273" s="225" t="n">
        <f aca="false">CE273</f>
        <v>91.00607</v>
      </c>
      <c r="CJ273" s="225" t="n">
        <v>0</v>
      </c>
      <c r="CK273" s="225" t="n">
        <v>0</v>
      </c>
      <c r="CL273" s="224" t="n">
        <f aca="false">$AW273-$AX273-BA273</f>
        <v>2030.39393</v>
      </c>
      <c r="CM273" s="224" t="n">
        <f aca="false">CY273</f>
        <v>91.00607</v>
      </c>
      <c r="CN273" s="224" t="n">
        <f aca="false">CZ273</f>
        <v>91.00607</v>
      </c>
      <c r="CO273" s="224" t="n">
        <f aca="false">DA273</f>
        <v>0</v>
      </c>
      <c r="CP273" s="224" t="n">
        <f aca="false">DB273</f>
        <v>0</v>
      </c>
      <c r="CQ273" s="224" t="n">
        <f aca="false">CR273+CS273+CT273</f>
        <v>91.00607</v>
      </c>
      <c r="CR273" s="225" t="n">
        <f aca="false">CI273</f>
        <v>91.00607</v>
      </c>
      <c r="CS273" s="225" t="n">
        <v>0</v>
      </c>
      <c r="CT273" s="225" t="n">
        <v>0</v>
      </c>
      <c r="CU273" s="224" t="n">
        <f aca="false">CV273+CW273+CX273</f>
        <v>91.00607</v>
      </c>
      <c r="CV273" s="225" t="n">
        <f aca="false">CR273</f>
        <v>91.00607</v>
      </c>
      <c r="CW273" s="225" t="n">
        <v>0</v>
      </c>
      <c r="CX273" s="225" t="n">
        <v>0</v>
      </c>
      <c r="CY273" s="224" t="n">
        <f aca="false">CZ273+DA273+DB273</f>
        <v>91.00607</v>
      </c>
      <c r="CZ273" s="225" t="n">
        <v>91.00607</v>
      </c>
      <c r="DA273" s="225" t="n">
        <v>0</v>
      </c>
      <c r="DB273" s="225" t="n">
        <v>0</v>
      </c>
      <c r="DC273" s="224" t="n">
        <f aca="false">$AW273-$AX273-BB273</f>
        <v>2030.39393</v>
      </c>
      <c r="DD273" s="224" t="n">
        <f aca="false">DP273</f>
        <v>2101.09507</v>
      </c>
      <c r="DE273" s="224" t="n">
        <f aca="false">DQ273</f>
        <v>2101.09507</v>
      </c>
      <c r="DF273" s="224" t="n">
        <f aca="false">DR273</f>
        <v>0</v>
      </c>
      <c r="DG273" s="224" t="n">
        <f aca="false">DS273</f>
        <v>0</v>
      </c>
      <c r="DH273" s="224" t="n">
        <f aca="false">DI273+DJ273+DK273</f>
        <v>91.00607</v>
      </c>
      <c r="DI273" s="225" t="n">
        <v>91.00607</v>
      </c>
      <c r="DJ273" s="225" t="n">
        <v>0</v>
      </c>
      <c r="DK273" s="225" t="n">
        <v>0</v>
      </c>
      <c r="DL273" s="224" t="n">
        <f aca="false">DM273+DN273+DO273</f>
        <v>91.00607</v>
      </c>
      <c r="DM273" s="225" t="n">
        <v>91.00607</v>
      </c>
      <c r="DN273" s="225" t="n">
        <v>0</v>
      </c>
      <c r="DO273" s="225" t="n">
        <v>0</v>
      </c>
      <c r="DP273" s="224" t="n">
        <f aca="false">DQ273+DR273+DS273</f>
        <v>2101.09507</v>
      </c>
      <c r="DQ273" s="225" t="n">
        <f aca="false">91.00607+2010.089</f>
        <v>2101.09507</v>
      </c>
      <c r="DR273" s="225" t="n">
        <v>0</v>
      </c>
      <c r="DS273" s="225" t="n">
        <v>0</v>
      </c>
      <c r="DT273" s="224" t="n">
        <f aca="false">$AW273-$AX273-BC273</f>
        <v>20.3049300000002</v>
      </c>
      <c r="DU273" s="224" t="n">
        <f aca="false">BC273-AY273</f>
        <v>-20.3049300000002</v>
      </c>
      <c r="DV273" s="225"/>
      <c r="DW273" s="225" t="n">
        <f aca="false">-DU273</f>
        <v>20.3049300000002</v>
      </c>
      <c r="DX273" s="226"/>
      <c r="DY273" s="225"/>
      <c r="DZ273" s="226" t="s">
        <v>371</v>
      </c>
      <c r="EA273" s="227"/>
      <c r="EB273" s="213" t="n">
        <v>0</v>
      </c>
      <c r="EC273" s="190" t="str">
        <f aca="false">AN273 &amp; EB273</f>
        <v>Амортизационные отчисления0</v>
      </c>
      <c r="ED273" s="190" t="str">
        <f aca="false">AN273&amp;AO273</f>
        <v>Амортизационные отчислениянет</v>
      </c>
      <c r="EE273" s="191"/>
      <c r="EF273" s="191"/>
      <c r="EG273" s="220"/>
      <c r="EH273" s="220"/>
      <c r="EI273" s="220"/>
      <c r="EJ273" s="220"/>
      <c r="EV273" s="191"/>
    </row>
    <row r="274" customFormat="false" ht="15" hidden="false" customHeight="true" outlineLevel="0" collapsed="false">
      <c r="C274" s="204"/>
      <c r="D274" s="205"/>
      <c r="E274" s="206"/>
      <c r="F274" s="206"/>
      <c r="G274" s="206"/>
      <c r="H274" s="206"/>
      <c r="I274" s="206"/>
      <c r="J274" s="206"/>
      <c r="K274" s="205"/>
      <c r="L274" s="214"/>
      <c r="M274" s="214"/>
      <c r="N274" s="205"/>
      <c r="O274" s="205"/>
      <c r="P274" s="207"/>
      <c r="Q274" s="207"/>
      <c r="R274" s="208"/>
      <c r="S274" s="209"/>
      <c r="T274" s="229"/>
      <c r="U274" s="215"/>
      <c r="V274" s="216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221"/>
      <c r="AM274" s="183" t="s">
        <v>228</v>
      </c>
      <c r="AN274" s="222" t="s">
        <v>221</v>
      </c>
      <c r="AO274" s="223" t="s">
        <v>56</v>
      </c>
      <c r="AP274" s="223"/>
      <c r="AQ274" s="223"/>
      <c r="AR274" s="223"/>
      <c r="AS274" s="223"/>
      <c r="AT274" s="223"/>
      <c r="AU274" s="223"/>
      <c r="AV274" s="223"/>
      <c r="AW274" s="224" t="n">
        <v>0</v>
      </c>
      <c r="AX274" s="224" t="n">
        <v>0</v>
      </c>
      <c r="AY274" s="224" t="n">
        <v>0</v>
      </c>
      <c r="AZ274" s="224" t="n">
        <f aca="false">BE274</f>
        <v>0</v>
      </c>
      <c r="BA274" s="224" t="n">
        <f aca="false">BV274</f>
        <v>0</v>
      </c>
      <c r="BB274" s="224" t="n">
        <f aca="false">CM274</f>
        <v>0</v>
      </c>
      <c r="BC274" s="224" t="n">
        <f aca="false">DD274</f>
        <v>0</v>
      </c>
      <c r="BD274" s="224" t="n">
        <f aca="false">AW274-AX274-BC274</f>
        <v>0</v>
      </c>
      <c r="BE274" s="224" t="n">
        <f aca="false">BQ274</f>
        <v>0</v>
      </c>
      <c r="BF274" s="224" t="n">
        <f aca="false">BR274</f>
        <v>0</v>
      </c>
      <c r="BG274" s="224" t="n">
        <f aca="false">BS274</f>
        <v>0</v>
      </c>
      <c r="BH274" s="224" t="n">
        <f aca="false">BT274</f>
        <v>0</v>
      </c>
      <c r="BI274" s="224" t="n">
        <f aca="false">BJ274+BK274+BL274</f>
        <v>0</v>
      </c>
      <c r="BJ274" s="225" t="n">
        <v>0</v>
      </c>
      <c r="BK274" s="225" t="n">
        <v>0</v>
      </c>
      <c r="BL274" s="225" t="n">
        <v>0</v>
      </c>
      <c r="BM274" s="224" t="n">
        <f aca="false">BN274+BO274+BP274</f>
        <v>0</v>
      </c>
      <c r="BN274" s="225" t="n">
        <v>0</v>
      </c>
      <c r="BO274" s="225" t="n">
        <v>0</v>
      </c>
      <c r="BP274" s="225" t="n">
        <v>0</v>
      </c>
      <c r="BQ274" s="224" t="n">
        <f aca="false">BR274+BS274+BT274</f>
        <v>0</v>
      </c>
      <c r="BR274" s="225" t="n">
        <v>0</v>
      </c>
      <c r="BS274" s="225" t="n">
        <v>0</v>
      </c>
      <c r="BT274" s="225" t="n">
        <v>0</v>
      </c>
      <c r="BU274" s="224" t="n">
        <f aca="false">$AW274-$AX274-AZ274</f>
        <v>0</v>
      </c>
      <c r="BV274" s="224" t="n">
        <f aca="false">CH274</f>
        <v>0</v>
      </c>
      <c r="BW274" s="224" t="n">
        <f aca="false">CI274</f>
        <v>0</v>
      </c>
      <c r="BX274" s="224" t="n">
        <f aca="false">CJ274</f>
        <v>0</v>
      </c>
      <c r="BY274" s="224" t="n">
        <f aca="false">CK274</f>
        <v>0</v>
      </c>
      <c r="BZ274" s="224" t="n">
        <f aca="false">CA274+CB274+CC274</f>
        <v>0</v>
      </c>
      <c r="CA274" s="225" t="n">
        <v>0</v>
      </c>
      <c r="CB274" s="225" t="n">
        <v>0</v>
      </c>
      <c r="CC274" s="225" t="n">
        <v>0</v>
      </c>
      <c r="CD274" s="224" t="n">
        <f aca="false">CE274+CF274+CG274</f>
        <v>0</v>
      </c>
      <c r="CE274" s="225" t="n">
        <v>0</v>
      </c>
      <c r="CF274" s="225" t="n">
        <v>0</v>
      </c>
      <c r="CG274" s="225" t="n">
        <v>0</v>
      </c>
      <c r="CH274" s="224" t="n">
        <f aca="false">CI274+CJ274+CK274</f>
        <v>0</v>
      </c>
      <c r="CI274" s="225" t="n">
        <v>0</v>
      </c>
      <c r="CJ274" s="225" t="n">
        <v>0</v>
      </c>
      <c r="CK274" s="225" t="n">
        <v>0</v>
      </c>
      <c r="CL274" s="224" t="n">
        <f aca="false">$AW274-$AX274-BA274</f>
        <v>0</v>
      </c>
      <c r="CM274" s="224" t="n">
        <f aca="false">CY274</f>
        <v>0</v>
      </c>
      <c r="CN274" s="224" t="n">
        <f aca="false">CZ274</f>
        <v>0</v>
      </c>
      <c r="CO274" s="224" t="n">
        <f aca="false">DA274</f>
        <v>0</v>
      </c>
      <c r="CP274" s="224" t="n">
        <f aca="false">DB274</f>
        <v>0</v>
      </c>
      <c r="CQ274" s="224" t="n">
        <f aca="false">CR274+CS274+CT274</f>
        <v>0</v>
      </c>
      <c r="CR274" s="225" t="n">
        <v>0</v>
      </c>
      <c r="CS274" s="225" t="n">
        <v>0</v>
      </c>
      <c r="CT274" s="225" t="n">
        <v>0</v>
      </c>
      <c r="CU274" s="224" t="n">
        <f aca="false">CV274+CW274+CX274</f>
        <v>0</v>
      </c>
      <c r="CV274" s="225" t="n">
        <v>0</v>
      </c>
      <c r="CW274" s="225" t="n">
        <v>0</v>
      </c>
      <c r="CX274" s="225" t="n">
        <v>0</v>
      </c>
      <c r="CY274" s="224" t="n">
        <f aca="false">CZ274+DA274+DB274</f>
        <v>0</v>
      </c>
      <c r="CZ274" s="225" t="n">
        <v>0</v>
      </c>
      <c r="DA274" s="225" t="n">
        <v>0</v>
      </c>
      <c r="DB274" s="225" t="n">
        <v>0</v>
      </c>
      <c r="DC274" s="224" t="n">
        <f aca="false">$AW274-$AX274-BB274</f>
        <v>0</v>
      </c>
      <c r="DD274" s="224" t="n">
        <f aca="false">DP274</f>
        <v>0</v>
      </c>
      <c r="DE274" s="224" t="n">
        <f aca="false">DQ274</f>
        <v>0</v>
      </c>
      <c r="DF274" s="224" t="n">
        <f aca="false">DR274</f>
        <v>0</v>
      </c>
      <c r="DG274" s="224" t="n">
        <f aca="false">DS274</f>
        <v>0</v>
      </c>
      <c r="DH274" s="224" t="n">
        <f aca="false">DI274+DJ274+DK274</f>
        <v>0</v>
      </c>
      <c r="DI274" s="225" t="n">
        <v>0</v>
      </c>
      <c r="DJ274" s="225" t="n">
        <v>0</v>
      </c>
      <c r="DK274" s="225" t="n">
        <v>0</v>
      </c>
      <c r="DL274" s="224" t="n">
        <f aca="false">DM274+DN274+DO274</f>
        <v>0</v>
      </c>
      <c r="DM274" s="225" t="n">
        <v>0</v>
      </c>
      <c r="DN274" s="225" t="n">
        <v>0</v>
      </c>
      <c r="DO274" s="225" t="n">
        <v>0</v>
      </c>
      <c r="DP274" s="224" t="n">
        <f aca="false">DQ274+DR274+DS274</f>
        <v>0</v>
      </c>
      <c r="DQ274" s="225" t="n">
        <v>0</v>
      </c>
      <c r="DR274" s="225" t="n">
        <v>0</v>
      </c>
      <c r="DS274" s="225" t="n">
        <v>0</v>
      </c>
      <c r="DT274" s="224" t="n">
        <f aca="false">$AW274-$AX274-BC274</f>
        <v>0</v>
      </c>
      <c r="DU274" s="224" t="n">
        <f aca="false">BC274-AY274</f>
        <v>0</v>
      </c>
      <c r="DV274" s="225"/>
      <c r="DW274" s="225"/>
      <c r="DX274" s="226"/>
      <c r="DY274" s="225"/>
      <c r="DZ274" s="226"/>
      <c r="EA274" s="227"/>
      <c r="EB274" s="213" t="n">
        <v>0</v>
      </c>
      <c r="EC274" s="190" t="str">
        <f aca="false">AN274 &amp; EB274</f>
        <v>Прибыль направляемая на инвестиции0</v>
      </c>
      <c r="ED274" s="190" t="str">
        <f aca="false">AN274&amp;AO274</f>
        <v>Прибыль направляемая на инвестициинет</v>
      </c>
      <c r="EE274" s="191"/>
      <c r="EF274" s="191"/>
      <c r="EG274" s="220"/>
      <c r="EH274" s="220"/>
      <c r="EI274" s="220"/>
      <c r="EJ274" s="220"/>
      <c r="EV274" s="191"/>
    </row>
    <row r="275" customFormat="false" ht="11.25" hidden="false" customHeight="true" outlineLevel="0" collapsed="false">
      <c r="C275" s="204"/>
      <c r="D275" s="205" t="n">
        <v>68</v>
      </c>
      <c r="E275" s="206" t="s">
        <v>259</v>
      </c>
      <c r="F275" s="206" t="s">
        <v>260</v>
      </c>
      <c r="G275" s="206" t="s">
        <v>261</v>
      </c>
      <c r="H275" s="206" t="s">
        <v>305</v>
      </c>
      <c r="I275" s="206" t="s">
        <v>360</v>
      </c>
      <c r="J275" s="206" t="s">
        <v>361</v>
      </c>
      <c r="K275" s="205" t="s">
        <v>362</v>
      </c>
      <c r="L275" s="206"/>
      <c r="M275" s="206"/>
      <c r="N275" s="205" t="n">
        <v>5</v>
      </c>
      <c r="O275" s="205" t="n">
        <v>2020</v>
      </c>
      <c r="P275" s="207" t="s">
        <v>178</v>
      </c>
      <c r="Q275" s="207" t="s">
        <v>282</v>
      </c>
      <c r="R275" s="208" t="n">
        <v>99.9987063229241</v>
      </c>
      <c r="S275" s="209" t="n">
        <v>100</v>
      </c>
      <c r="T275" s="210"/>
      <c r="U275" s="211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/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  <c r="BI275" s="212"/>
      <c r="BJ275" s="212"/>
      <c r="BK275" s="212"/>
      <c r="BL275" s="212"/>
      <c r="BM275" s="212"/>
      <c r="BN275" s="212"/>
      <c r="BO275" s="212"/>
      <c r="BP275" s="212"/>
      <c r="BQ275" s="212"/>
      <c r="BR275" s="212"/>
      <c r="BS275" s="212"/>
      <c r="BT275" s="212"/>
      <c r="BU275" s="212"/>
      <c r="BV275" s="212"/>
      <c r="BW275" s="212"/>
      <c r="BX275" s="212"/>
      <c r="BY275" s="212"/>
      <c r="BZ275" s="212"/>
      <c r="CA275" s="212"/>
      <c r="CB275" s="212"/>
      <c r="CC275" s="212"/>
      <c r="CD275" s="212"/>
      <c r="CE275" s="212"/>
      <c r="CF275" s="212"/>
      <c r="CG275" s="212"/>
      <c r="CH275" s="212"/>
      <c r="CI275" s="212"/>
      <c r="CJ275" s="212"/>
      <c r="CK275" s="212"/>
      <c r="CL275" s="212"/>
      <c r="CM275" s="212"/>
      <c r="CN275" s="212"/>
      <c r="CO275" s="212"/>
      <c r="CP275" s="212"/>
      <c r="CQ275" s="212"/>
      <c r="CR275" s="212"/>
      <c r="CS275" s="212"/>
      <c r="CT275" s="212"/>
      <c r="CU275" s="212"/>
      <c r="CV275" s="212"/>
      <c r="CW275" s="212"/>
      <c r="CX275" s="212"/>
      <c r="CY275" s="212"/>
      <c r="CZ275" s="212"/>
      <c r="DA275" s="212"/>
      <c r="DB275" s="212"/>
      <c r="DC275" s="212"/>
      <c r="DD275" s="212"/>
      <c r="DE275" s="212"/>
      <c r="DF275" s="212"/>
      <c r="DG275" s="212"/>
      <c r="DH275" s="212"/>
      <c r="DI275" s="212"/>
      <c r="DJ275" s="212"/>
      <c r="DK275" s="212"/>
      <c r="DL275" s="212"/>
      <c r="DM275" s="212"/>
      <c r="DN275" s="212"/>
      <c r="DO275" s="212"/>
      <c r="DP275" s="212"/>
      <c r="DQ275" s="212"/>
      <c r="DR275" s="212"/>
      <c r="DS275" s="212"/>
      <c r="DT275" s="212"/>
      <c r="DU275" s="212"/>
      <c r="DV275" s="212"/>
      <c r="DW275" s="212"/>
      <c r="DX275" s="212"/>
      <c r="DY275" s="212"/>
      <c r="DZ275" s="212"/>
      <c r="EA275" s="212"/>
      <c r="EB275" s="213"/>
      <c r="EC275" s="191"/>
      <c r="ED275" s="191"/>
      <c r="EE275" s="191"/>
      <c r="EF275" s="191"/>
      <c r="EG275" s="191"/>
      <c r="EH275" s="191"/>
      <c r="EI275" s="191"/>
    </row>
    <row r="276" customFormat="false" ht="11.25" hidden="false" customHeight="true" outlineLevel="0" collapsed="false">
      <c r="C276" s="204"/>
      <c r="D276" s="205"/>
      <c r="E276" s="206"/>
      <c r="F276" s="206"/>
      <c r="G276" s="206"/>
      <c r="H276" s="206"/>
      <c r="I276" s="206"/>
      <c r="J276" s="206"/>
      <c r="K276" s="205"/>
      <c r="L276" s="214"/>
      <c r="M276" s="214"/>
      <c r="N276" s="205"/>
      <c r="O276" s="205"/>
      <c r="P276" s="207"/>
      <c r="Q276" s="207"/>
      <c r="R276" s="208"/>
      <c r="S276" s="209"/>
      <c r="T276" s="210"/>
      <c r="U276" s="215"/>
      <c r="V276" s="216" t="n">
        <v>1</v>
      </c>
      <c r="W276" s="183" t="s">
        <v>266</v>
      </c>
      <c r="X276" s="183" t="s">
        <v>363</v>
      </c>
      <c r="Y276" s="183" t="s">
        <v>364</v>
      </c>
      <c r="Z276" s="183" t="s">
        <v>360</v>
      </c>
      <c r="AA276" s="183" t="s">
        <v>361</v>
      </c>
      <c r="AB276" s="183" t="s">
        <v>362</v>
      </c>
      <c r="AC276" s="183" t="s">
        <v>365</v>
      </c>
      <c r="AD276" s="183" t="s">
        <v>366</v>
      </c>
      <c r="AE276" s="183" t="s">
        <v>367</v>
      </c>
      <c r="AF276" s="183" t="s">
        <v>368</v>
      </c>
      <c r="AG276" s="183" t="s">
        <v>360</v>
      </c>
      <c r="AH276" s="183" t="s">
        <v>361</v>
      </c>
      <c r="AI276" s="183" t="s">
        <v>362</v>
      </c>
      <c r="AJ276" s="183" t="s">
        <v>365</v>
      </c>
      <c r="AK276" s="183" t="s">
        <v>366</v>
      </c>
      <c r="AL276" s="217"/>
      <c r="AM276" s="218"/>
      <c r="AN276" s="219"/>
      <c r="AO276" s="219"/>
      <c r="AP276" s="219"/>
      <c r="AQ276" s="219"/>
      <c r="AR276" s="219"/>
      <c r="AS276" s="219"/>
      <c r="AT276" s="219"/>
      <c r="AU276" s="219"/>
      <c r="AV276" s="219"/>
      <c r="AW276" s="143"/>
      <c r="AX276" s="143"/>
      <c r="AY276" s="143"/>
      <c r="AZ276" s="143"/>
      <c r="BA276" s="143"/>
      <c r="BB276" s="143"/>
      <c r="BC276" s="143"/>
      <c r="BD276" s="143"/>
      <c r="BE276" s="143"/>
      <c r="BF276" s="143"/>
      <c r="BG276" s="143"/>
      <c r="BH276" s="143"/>
      <c r="BI276" s="143"/>
      <c r="BJ276" s="143"/>
      <c r="BK276" s="143"/>
      <c r="BL276" s="143"/>
      <c r="BM276" s="143"/>
      <c r="BN276" s="143"/>
      <c r="BO276" s="143"/>
      <c r="BP276" s="143"/>
      <c r="BQ276" s="143"/>
      <c r="BR276" s="143"/>
      <c r="BS276" s="143"/>
      <c r="BT276" s="143"/>
      <c r="BU276" s="143"/>
      <c r="BV276" s="143"/>
      <c r="BW276" s="143"/>
      <c r="BX276" s="143"/>
      <c r="BY276" s="143"/>
      <c r="BZ276" s="143"/>
      <c r="CA276" s="143"/>
      <c r="CB276" s="143"/>
      <c r="CC276" s="143"/>
      <c r="CD276" s="143"/>
      <c r="CE276" s="143"/>
      <c r="CF276" s="143"/>
      <c r="CG276" s="143"/>
      <c r="CH276" s="143"/>
      <c r="CI276" s="143"/>
      <c r="CJ276" s="143"/>
      <c r="CK276" s="143"/>
      <c r="CL276" s="143"/>
      <c r="CM276" s="143"/>
      <c r="CN276" s="143"/>
      <c r="CO276" s="143"/>
      <c r="CP276" s="143"/>
      <c r="CQ276" s="143"/>
      <c r="CR276" s="143"/>
      <c r="CS276" s="143"/>
      <c r="CT276" s="143"/>
      <c r="CU276" s="143"/>
      <c r="CV276" s="143"/>
      <c r="CW276" s="143"/>
      <c r="CX276" s="143"/>
      <c r="CY276" s="143"/>
      <c r="CZ276" s="143"/>
      <c r="DA276" s="143"/>
      <c r="DB276" s="143"/>
      <c r="DC276" s="143"/>
      <c r="DD276" s="143"/>
      <c r="DE276" s="143"/>
      <c r="DF276" s="143"/>
      <c r="DG276" s="143"/>
      <c r="DH276" s="143"/>
      <c r="DI276" s="143"/>
      <c r="DJ276" s="143"/>
      <c r="DK276" s="143"/>
      <c r="DL276" s="143"/>
      <c r="DM276" s="143"/>
      <c r="DN276" s="143"/>
      <c r="DO276" s="143"/>
      <c r="DP276" s="143"/>
      <c r="DQ276" s="143"/>
      <c r="DR276" s="143"/>
      <c r="DS276" s="143"/>
      <c r="DT276" s="143"/>
      <c r="DU276" s="143"/>
      <c r="DV276" s="143"/>
      <c r="DW276" s="143"/>
      <c r="DX276" s="143"/>
      <c r="DY276" s="143"/>
      <c r="DZ276" s="143"/>
      <c r="EA276" s="143"/>
      <c r="EB276" s="213"/>
      <c r="EC276" s="220"/>
      <c r="ED276" s="220"/>
      <c r="EE276" s="220"/>
      <c r="EF276" s="191"/>
      <c r="EG276" s="220"/>
      <c r="EH276" s="220"/>
      <c r="EI276" s="220"/>
      <c r="EJ276" s="220"/>
      <c r="EK276" s="220"/>
    </row>
    <row r="277" customFormat="false" ht="15" hidden="false" customHeight="true" outlineLevel="0" collapsed="false">
      <c r="C277" s="204"/>
      <c r="D277" s="205"/>
      <c r="E277" s="206"/>
      <c r="F277" s="206"/>
      <c r="G277" s="206"/>
      <c r="H277" s="206"/>
      <c r="I277" s="206"/>
      <c r="J277" s="206"/>
      <c r="K277" s="205"/>
      <c r="L277" s="214"/>
      <c r="M277" s="214"/>
      <c r="N277" s="205"/>
      <c r="O277" s="205"/>
      <c r="P277" s="207"/>
      <c r="Q277" s="207"/>
      <c r="R277" s="208"/>
      <c r="S277" s="209"/>
      <c r="T277" s="210"/>
      <c r="U277" s="215"/>
      <c r="V277" s="216"/>
      <c r="W277" s="183"/>
      <c r="X277" s="183"/>
      <c r="Y277" s="183"/>
      <c r="Z277" s="183"/>
      <c r="AA277" s="183"/>
      <c r="AB277" s="183"/>
      <c r="AC277" s="183"/>
      <c r="AD277" s="183"/>
      <c r="AE277" s="183"/>
      <c r="AF277" s="183"/>
      <c r="AG277" s="183"/>
      <c r="AH277" s="183"/>
      <c r="AI277" s="183"/>
      <c r="AJ277" s="183"/>
      <c r="AK277" s="183"/>
      <c r="AL277" s="221"/>
      <c r="AM277" s="183" t="s">
        <v>274</v>
      </c>
      <c r="AN277" s="222" t="s">
        <v>223</v>
      </c>
      <c r="AO277" s="223" t="s">
        <v>56</v>
      </c>
      <c r="AP277" s="223"/>
      <c r="AQ277" s="223"/>
      <c r="AR277" s="223"/>
      <c r="AS277" s="223"/>
      <c r="AT277" s="223"/>
      <c r="AU277" s="223"/>
      <c r="AV277" s="223"/>
      <c r="AW277" s="224" t="n">
        <v>969.33</v>
      </c>
      <c r="AX277" s="224" t="n">
        <v>969.31746</v>
      </c>
      <c r="AY277" s="224" t="n">
        <v>0</v>
      </c>
      <c r="AZ277" s="224" t="n">
        <f aca="false">BE277</f>
        <v>0</v>
      </c>
      <c r="BA277" s="224" t="n">
        <f aca="false">BV277</f>
        <v>0</v>
      </c>
      <c r="BB277" s="224" t="n">
        <f aca="false">CM277</f>
        <v>0</v>
      </c>
      <c r="BC277" s="224" t="n">
        <f aca="false">DD277</f>
        <v>0</v>
      </c>
      <c r="BD277" s="224" t="n">
        <f aca="false">AW277-AX277-BC277</f>
        <v>0.0125400000000582</v>
      </c>
      <c r="BE277" s="224" t="n">
        <f aca="false">BQ277</f>
        <v>0</v>
      </c>
      <c r="BF277" s="224" t="n">
        <f aca="false">BR277</f>
        <v>0</v>
      </c>
      <c r="BG277" s="224" t="n">
        <f aca="false">BS277</f>
        <v>0</v>
      </c>
      <c r="BH277" s="224" t="n">
        <f aca="false">BT277</f>
        <v>0</v>
      </c>
      <c r="BI277" s="224" t="n">
        <f aca="false">BJ277+BK277+BL277</f>
        <v>0</v>
      </c>
      <c r="BJ277" s="225" t="n">
        <v>0</v>
      </c>
      <c r="BK277" s="225" t="n">
        <v>0</v>
      </c>
      <c r="BL277" s="225" t="n">
        <v>0</v>
      </c>
      <c r="BM277" s="224" t="n">
        <f aca="false">BN277+BO277+BP277</f>
        <v>0</v>
      </c>
      <c r="BN277" s="225" t="n">
        <v>0</v>
      </c>
      <c r="BO277" s="225" t="n">
        <v>0</v>
      </c>
      <c r="BP277" s="225" t="n">
        <v>0</v>
      </c>
      <c r="BQ277" s="224" t="n">
        <f aca="false">BR277+BS277+BT277</f>
        <v>0</v>
      </c>
      <c r="BR277" s="225" t="n">
        <v>0</v>
      </c>
      <c r="BS277" s="225" t="n">
        <v>0</v>
      </c>
      <c r="BT277" s="225" t="n">
        <v>0</v>
      </c>
      <c r="BU277" s="224" t="n">
        <f aca="false">$AW277-$AX277-AZ277</f>
        <v>0.0125400000000582</v>
      </c>
      <c r="BV277" s="224" t="n">
        <f aca="false">CH277</f>
        <v>0</v>
      </c>
      <c r="BW277" s="224" t="n">
        <f aca="false">CI277</f>
        <v>0</v>
      </c>
      <c r="BX277" s="224" t="n">
        <f aca="false">CJ277</f>
        <v>0</v>
      </c>
      <c r="BY277" s="224" t="n">
        <f aca="false">CK277</f>
        <v>0</v>
      </c>
      <c r="BZ277" s="224" t="n">
        <f aca="false">CA277+CB277+CC277</f>
        <v>0</v>
      </c>
      <c r="CA277" s="225" t="n">
        <v>0</v>
      </c>
      <c r="CB277" s="225" t="n">
        <v>0</v>
      </c>
      <c r="CC277" s="225" t="n">
        <v>0</v>
      </c>
      <c r="CD277" s="224" t="n">
        <f aca="false">CE277+CF277+CG277</f>
        <v>0</v>
      </c>
      <c r="CE277" s="225" t="n">
        <v>0</v>
      </c>
      <c r="CF277" s="225" t="n">
        <v>0</v>
      </c>
      <c r="CG277" s="225" t="n">
        <v>0</v>
      </c>
      <c r="CH277" s="224" t="n">
        <f aca="false">CI277+CJ277+CK277</f>
        <v>0</v>
      </c>
      <c r="CI277" s="225" t="n">
        <v>0</v>
      </c>
      <c r="CJ277" s="225" t="n">
        <v>0</v>
      </c>
      <c r="CK277" s="225" t="n">
        <v>0</v>
      </c>
      <c r="CL277" s="224" t="n">
        <f aca="false">$AW277-$AX277-BA277</f>
        <v>0.0125400000000582</v>
      </c>
      <c r="CM277" s="224" t="n">
        <f aca="false">CY277</f>
        <v>0</v>
      </c>
      <c r="CN277" s="224" t="n">
        <f aca="false">CZ277</f>
        <v>0</v>
      </c>
      <c r="CO277" s="224" t="n">
        <f aca="false">DA277</f>
        <v>0</v>
      </c>
      <c r="CP277" s="224" t="n">
        <f aca="false">DB277</f>
        <v>0</v>
      </c>
      <c r="CQ277" s="224" t="n">
        <f aca="false">CR277+CS277+CT277</f>
        <v>0</v>
      </c>
      <c r="CR277" s="225" t="n">
        <v>0</v>
      </c>
      <c r="CS277" s="225" t="n">
        <v>0</v>
      </c>
      <c r="CT277" s="225" t="n">
        <v>0</v>
      </c>
      <c r="CU277" s="224" t="n">
        <f aca="false">CV277+CW277+CX277</f>
        <v>0</v>
      </c>
      <c r="CV277" s="225" t="n">
        <v>0</v>
      </c>
      <c r="CW277" s="225" t="n">
        <v>0</v>
      </c>
      <c r="CX277" s="225" t="n">
        <v>0</v>
      </c>
      <c r="CY277" s="224" t="n">
        <f aca="false">CZ277+DA277+DB277</f>
        <v>0</v>
      </c>
      <c r="CZ277" s="225" t="n">
        <v>0</v>
      </c>
      <c r="DA277" s="225" t="n">
        <v>0</v>
      </c>
      <c r="DB277" s="225" t="n">
        <v>0</v>
      </c>
      <c r="DC277" s="224" t="n">
        <f aca="false">$AW277-$AX277-BB277</f>
        <v>0.0125400000000582</v>
      </c>
      <c r="DD277" s="224" t="n">
        <f aca="false">DP277</f>
        <v>0</v>
      </c>
      <c r="DE277" s="224" t="n">
        <f aca="false">DQ277</f>
        <v>0</v>
      </c>
      <c r="DF277" s="224" t="n">
        <f aca="false">DR277</f>
        <v>0</v>
      </c>
      <c r="DG277" s="224" t="n">
        <f aca="false">DS277</f>
        <v>0</v>
      </c>
      <c r="DH277" s="224" t="n">
        <f aca="false">DI277+DJ277+DK277</f>
        <v>0</v>
      </c>
      <c r="DI277" s="225" t="n">
        <v>0</v>
      </c>
      <c r="DJ277" s="225" t="n">
        <v>0</v>
      </c>
      <c r="DK277" s="225" t="n">
        <v>0</v>
      </c>
      <c r="DL277" s="224" t="n">
        <f aca="false">DM277+DN277+DO277</f>
        <v>0</v>
      </c>
      <c r="DM277" s="225" t="n">
        <v>0</v>
      </c>
      <c r="DN277" s="225" t="n">
        <v>0</v>
      </c>
      <c r="DO277" s="225" t="n">
        <v>0</v>
      </c>
      <c r="DP277" s="224" t="n">
        <f aca="false">DQ277+DR277+DS277</f>
        <v>0</v>
      </c>
      <c r="DQ277" s="225" t="n">
        <v>0</v>
      </c>
      <c r="DR277" s="225" t="n">
        <v>0</v>
      </c>
      <c r="DS277" s="225" t="n">
        <v>0</v>
      </c>
      <c r="DT277" s="224" t="n">
        <f aca="false">$AW277-$AX277-BC277</f>
        <v>0.0125400000000582</v>
      </c>
      <c r="DU277" s="224" t="n">
        <f aca="false">BC277-AY277</f>
        <v>0</v>
      </c>
      <c r="DV277" s="225"/>
      <c r="DW277" s="225"/>
      <c r="DX277" s="226"/>
      <c r="DY277" s="225"/>
      <c r="DZ277" s="226"/>
      <c r="EA277" s="227"/>
      <c r="EB277" s="213" t="n">
        <v>0</v>
      </c>
      <c r="EC277" s="190" t="str">
        <f aca="false">AN277 &amp; EB277</f>
        <v>Амортизационные отчисления0</v>
      </c>
      <c r="ED277" s="190" t="str">
        <f aca="false">AN277&amp;AO277</f>
        <v>Амортизационные отчислениянет</v>
      </c>
      <c r="EE277" s="191"/>
      <c r="EF277" s="191"/>
      <c r="EG277" s="220"/>
      <c r="EH277" s="220"/>
      <c r="EI277" s="220"/>
      <c r="EJ277" s="220"/>
      <c r="EV277" s="191"/>
    </row>
    <row r="278" customFormat="false" ht="11.25" hidden="false" customHeight="true" outlineLevel="0" collapsed="false">
      <c r="C278" s="204"/>
      <c r="D278" s="205" t="n">
        <v>69</v>
      </c>
      <c r="E278" s="206" t="s">
        <v>259</v>
      </c>
      <c r="F278" s="206" t="s">
        <v>260</v>
      </c>
      <c r="G278" s="206" t="s">
        <v>261</v>
      </c>
      <c r="H278" s="206" t="s">
        <v>379</v>
      </c>
      <c r="I278" s="206" t="s">
        <v>360</v>
      </c>
      <c r="J278" s="206" t="s">
        <v>361</v>
      </c>
      <c r="K278" s="205" t="s">
        <v>362</v>
      </c>
      <c r="L278" s="206"/>
      <c r="M278" s="206"/>
      <c r="N278" s="205" t="n">
        <v>5</v>
      </c>
      <c r="O278" s="205" t="n">
        <v>2021</v>
      </c>
      <c r="P278" s="207" t="s">
        <v>178</v>
      </c>
      <c r="Q278" s="207" t="s">
        <v>276</v>
      </c>
      <c r="R278" s="208" t="n">
        <v>0</v>
      </c>
      <c r="S278" s="209" t="n">
        <v>100</v>
      </c>
      <c r="T278" s="210"/>
      <c r="U278" s="211"/>
      <c r="V278" s="212"/>
      <c r="W278" s="212"/>
      <c r="X278" s="212"/>
      <c r="Y278" s="212"/>
      <c r="Z278" s="212"/>
      <c r="AA278" s="212"/>
      <c r="AB278" s="212"/>
      <c r="AC278" s="212"/>
      <c r="AD278" s="212"/>
      <c r="AE278" s="212"/>
      <c r="AF278" s="212"/>
      <c r="AG278" s="212"/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  <c r="BI278" s="212"/>
      <c r="BJ278" s="212"/>
      <c r="BK278" s="212"/>
      <c r="BL278" s="212"/>
      <c r="BM278" s="212"/>
      <c r="BN278" s="212"/>
      <c r="BO278" s="212"/>
      <c r="BP278" s="212"/>
      <c r="BQ278" s="212"/>
      <c r="BR278" s="212"/>
      <c r="BS278" s="212"/>
      <c r="BT278" s="212"/>
      <c r="BU278" s="212"/>
      <c r="BV278" s="212"/>
      <c r="BW278" s="212"/>
      <c r="BX278" s="212"/>
      <c r="BY278" s="212"/>
      <c r="BZ278" s="212"/>
      <c r="CA278" s="212"/>
      <c r="CB278" s="212"/>
      <c r="CC278" s="212"/>
      <c r="CD278" s="212"/>
      <c r="CE278" s="212"/>
      <c r="CF278" s="212"/>
      <c r="CG278" s="212"/>
      <c r="CH278" s="212"/>
      <c r="CI278" s="212"/>
      <c r="CJ278" s="212"/>
      <c r="CK278" s="212"/>
      <c r="CL278" s="212"/>
      <c r="CM278" s="212"/>
      <c r="CN278" s="212"/>
      <c r="CO278" s="212"/>
      <c r="CP278" s="212"/>
      <c r="CQ278" s="212"/>
      <c r="CR278" s="212"/>
      <c r="CS278" s="212"/>
      <c r="CT278" s="212"/>
      <c r="CU278" s="212"/>
      <c r="CV278" s="212"/>
      <c r="CW278" s="212"/>
      <c r="CX278" s="212"/>
      <c r="CY278" s="212"/>
      <c r="CZ278" s="212"/>
      <c r="DA278" s="212"/>
      <c r="DB278" s="212"/>
      <c r="DC278" s="212"/>
      <c r="DD278" s="212"/>
      <c r="DE278" s="212"/>
      <c r="DF278" s="212"/>
      <c r="DG278" s="212"/>
      <c r="DH278" s="212"/>
      <c r="DI278" s="212"/>
      <c r="DJ278" s="212"/>
      <c r="DK278" s="212"/>
      <c r="DL278" s="212"/>
      <c r="DM278" s="212"/>
      <c r="DN278" s="212"/>
      <c r="DO278" s="212"/>
      <c r="DP278" s="212"/>
      <c r="DQ278" s="212"/>
      <c r="DR278" s="212"/>
      <c r="DS278" s="212"/>
      <c r="DT278" s="212"/>
      <c r="DU278" s="212"/>
      <c r="DV278" s="212"/>
      <c r="DW278" s="212"/>
      <c r="DX278" s="212"/>
      <c r="DY278" s="212"/>
      <c r="DZ278" s="212"/>
      <c r="EA278" s="212"/>
      <c r="EB278" s="213"/>
      <c r="EC278" s="191"/>
      <c r="ED278" s="191"/>
      <c r="EE278" s="191"/>
      <c r="EF278" s="191"/>
      <c r="EG278" s="191"/>
      <c r="EH278" s="191"/>
      <c r="EI278" s="191"/>
    </row>
    <row r="279" customFormat="false" ht="11.25" hidden="false" customHeight="true" outlineLevel="0" collapsed="false">
      <c r="C279" s="204"/>
      <c r="D279" s="205"/>
      <c r="E279" s="206"/>
      <c r="F279" s="206"/>
      <c r="G279" s="206"/>
      <c r="H279" s="206"/>
      <c r="I279" s="206"/>
      <c r="J279" s="206"/>
      <c r="K279" s="205"/>
      <c r="L279" s="214"/>
      <c r="M279" s="214"/>
      <c r="N279" s="205"/>
      <c r="O279" s="205"/>
      <c r="P279" s="207"/>
      <c r="Q279" s="207"/>
      <c r="R279" s="208"/>
      <c r="S279" s="209"/>
      <c r="T279" s="210"/>
      <c r="U279" s="215"/>
      <c r="V279" s="216" t="n">
        <v>1</v>
      </c>
      <c r="W279" s="183" t="s">
        <v>266</v>
      </c>
      <c r="X279" s="183" t="s">
        <v>363</v>
      </c>
      <c r="Y279" s="183" t="s">
        <v>364</v>
      </c>
      <c r="Z279" s="183" t="s">
        <v>360</v>
      </c>
      <c r="AA279" s="183" t="s">
        <v>361</v>
      </c>
      <c r="AB279" s="183" t="s">
        <v>362</v>
      </c>
      <c r="AC279" s="183" t="s">
        <v>365</v>
      </c>
      <c r="AD279" s="183" t="s">
        <v>366</v>
      </c>
      <c r="AE279" s="183" t="s">
        <v>367</v>
      </c>
      <c r="AF279" s="183" t="s">
        <v>368</v>
      </c>
      <c r="AG279" s="183" t="s">
        <v>360</v>
      </c>
      <c r="AH279" s="183" t="s">
        <v>361</v>
      </c>
      <c r="AI279" s="183" t="s">
        <v>362</v>
      </c>
      <c r="AJ279" s="183" t="s">
        <v>365</v>
      </c>
      <c r="AK279" s="183" t="s">
        <v>366</v>
      </c>
      <c r="AL279" s="217"/>
      <c r="AM279" s="218"/>
      <c r="AN279" s="219"/>
      <c r="AO279" s="219"/>
      <c r="AP279" s="219"/>
      <c r="AQ279" s="219"/>
      <c r="AR279" s="219"/>
      <c r="AS279" s="219"/>
      <c r="AT279" s="219"/>
      <c r="AU279" s="219"/>
      <c r="AV279" s="219"/>
      <c r="AW279" s="143"/>
      <c r="AX279" s="143"/>
      <c r="AY279" s="143"/>
      <c r="AZ279" s="143"/>
      <c r="BA279" s="143"/>
      <c r="BB279" s="143"/>
      <c r="BC279" s="143"/>
      <c r="BD279" s="143"/>
      <c r="BE279" s="143"/>
      <c r="BF279" s="143"/>
      <c r="BG279" s="143"/>
      <c r="BH279" s="143"/>
      <c r="BI279" s="143"/>
      <c r="BJ279" s="143"/>
      <c r="BK279" s="143"/>
      <c r="BL279" s="143"/>
      <c r="BM279" s="143"/>
      <c r="BN279" s="143"/>
      <c r="BO279" s="143"/>
      <c r="BP279" s="143"/>
      <c r="BQ279" s="143"/>
      <c r="BR279" s="143"/>
      <c r="BS279" s="143"/>
      <c r="BT279" s="143"/>
      <c r="BU279" s="143"/>
      <c r="BV279" s="143"/>
      <c r="BW279" s="143"/>
      <c r="BX279" s="143"/>
      <c r="BY279" s="143"/>
      <c r="BZ279" s="143"/>
      <c r="CA279" s="143"/>
      <c r="CB279" s="143"/>
      <c r="CC279" s="143"/>
      <c r="CD279" s="143"/>
      <c r="CE279" s="143"/>
      <c r="CF279" s="143"/>
      <c r="CG279" s="143"/>
      <c r="CH279" s="143"/>
      <c r="CI279" s="143"/>
      <c r="CJ279" s="143"/>
      <c r="CK279" s="143"/>
      <c r="CL279" s="143"/>
      <c r="CM279" s="143"/>
      <c r="CN279" s="143"/>
      <c r="CO279" s="143"/>
      <c r="CP279" s="143"/>
      <c r="CQ279" s="143"/>
      <c r="CR279" s="143"/>
      <c r="CS279" s="143"/>
      <c r="CT279" s="143"/>
      <c r="CU279" s="143"/>
      <c r="CV279" s="143"/>
      <c r="CW279" s="143"/>
      <c r="CX279" s="143"/>
      <c r="CY279" s="143"/>
      <c r="CZ279" s="143"/>
      <c r="DA279" s="143"/>
      <c r="DB279" s="143"/>
      <c r="DC279" s="143"/>
      <c r="DD279" s="143"/>
      <c r="DE279" s="143"/>
      <c r="DF279" s="143"/>
      <c r="DG279" s="143"/>
      <c r="DH279" s="143"/>
      <c r="DI279" s="143"/>
      <c r="DJ279" s="143"/>
      <c r="DK279" s="143"/>
      <c r="DL279" s="143"/>
      <c r="DM279" s="143"/>
      <c r="DN279" s="143"/>
      <c r="DO279" s="143"/>
      <c r="DP279" s="143"/>
      <c r="DQ279" s="143"/>
      <c r="DR279" s="143"/>
      <c r="DS279" s="143"/>
      <c r="DT279" s="143"/>
      <c r="DU279" s="143"/>
      <c r="DV279" s="143"/>
      <c r="DW279" s="143"/>
      <c r="DX279" s="143"/>
      <c r="DY279" s="143"/>
      <c r="DZ279" s="143"/>
      <c r="EA279" s="143"/>
      <c r="EB279" s="213"/>
      <c r="EC279" s="220"/>
      <c r="ED279" s="220"/>
      <c r="EE279" s="220"/>
      <c r="EF279" s="191"/>
      <c r="EG279" s="220"/>
      <c r="EH279" s="220"/>
      <c r="EI279" s="220"/>
      <c r="EJ279" s="220"/>
      <c r="EK279" s="220"/>
    </row>
    <row r="280" customFormat="false" ht="15" hidden="false" customHeight="true" outlineLevel="0" collapsed="false">
      <c r="C280" s="204"/>
      <c r="D280" s="205"/>
      <c r="E280" s="206"/>
      <c r="F280" s="206"/>
      <c r="G280" s="206"/>
      <c r="H280" s="206"/>
      <c r="I280" s="206"/>
      <c r="J280" s="206"/>
      <c r="K280" s="205"/>
      <c r="L280" s="214"/>
      <c r="M280" s="214"/>
      <c r="N280" s="205"/>
      <c r="O280" s="205"/>
      <c r="P280" s="207"/>
      <c r="Q280" s="207"/>
      <c r="R280" s="208"/>
      <c r="S280" s="209"/>
      <c r="T280" s="210"/>
      <c r="U280" s="215"/>
      <c r="V280" s="216"/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221"/>
      <c r="AM280" s="183" t="s">
        <v>274</v>
      </c>
      <c r="AN280" s="222" t="s">
        <v>223</v>
      </c>
      <c r="AO280" s="223" t="s">
        <v>56</v>
      </c>
      <c r="AP280" s="223"/>
      <c r="AQ280" s="223"/>
      <c r="AR280" s="223"/>
      <c r="AS280" s="223"/>
      <c r="AT280" s="223"/>
      <c r="AU280" s="223"/>
      <c r="AV280" s="223"/>
      <c r="AW280" s="224" t="n">
        <v>3376.45</v>
      </c>
      <c r="AX280" s="224" t="n">
        <v>0</v>
      </c>
      <c r="AY280" s="224" t="n">
        <v>0</v>
      </c>
      <c r="AZ280" s="224" t="n">
        <f aca="false">BE280</f>
        <v>2076.45</v>
      </c>
      <c r="BA280" s="224" t="n">
        <f aca="false">BV280</f>
        <v>2076.45</v>
      </c>
      <c r="BB280" s="224" t="n">
        <f aca="false">CM280</f>
        <v>3533.95</v>
      </c>
      <c r="BC280" s="224" t="n">
        <f aca="false">DD280</f>
        <v>3533.95</v>
      </c>
      <c r="BD280" s="224" t="n">
        <f aca="false">AW280-AX280-BC280</f>
        <v>-157.5</v>
      </c>
      <c r="BE280" s="224" t="n">
        <f aca="false">BQ280</f>
        <v>2076.45</v>
      </c>
      <c r="BF280" s="224" t="n">
        <f aca="false">BR280</f>
        <v>0</v>
      </c>
      <c r="BG280" s="224" t="n">
        <f aca="false">BS280</f>
        <v>2076.45</v>
      </c>
      <c r="BH280" s="224" t="n">
        <f aca="false">BT280</f>
        <v>0</v>
      </c>
      <c r="BI280" s="224" t="n">
        <f aca="false">BJ280+BK280+BL280</f>
        <v>0</v>
      </c>
      <c r="BJ280" s="225" t="n">
        <v>0</v>
      </c>
      <c r="BK280" s="225" t="n">
        <v>0</v>
      </c>
      <c r="BL280" s="225" t="n">
        <v>0</v>
      </c>
      <c r="BM280" s="224" t="n">
        <f aca="false">BN280+BO280+BP280</f>
        <v>550</v>
      </c>
      <c r="BN280" s="225" t="n">
        <v>0</v>
      </c>
      <c r="BO280" s="225" t="n">
        <v>550</v>
      </c>
      <c r="BP280" s="225" t="n">
        <v>0</v>
      </c>
      <c r="BQ280" s="224" t="n">
        <f aca="false">BR280+BS280+BT280</f>
        <v>2076.45</v>
      </c>
      <c r="BR280" s="225" t="n">
        <v>0</v>
      </c>
      <c r="BS280" s="225" t="n">
        <f aca="false">550+1526.45</f>
        <v>2076.45</v>
      </c>
      <c r="BT280" s="225" t="n">
        <v>0</v>
      </c>
      <c r="BU280" s="224" t="n">
        <f aca="false">$AW280-$AX280-AZ280</f>
        <v>1300</v>
      </c>
      <c r="BV280" s="224" t="n">
        <f aca="false">CH280</f>
        <v>2076.45</v>
      </c>
      <c r="BW280" s="224" t="n">
        <f aca="false">CI280</f>
        <v>0</v>
      </c>
      <c r="BX280" s="224" t="n">
        <f aca="false">CJ280</f>
        <v>2076.45</v>
      </c>
      <c r="BY280" s="224" t="n">
        <f aca="false">CK280</f>
        <v>0</v>
      </c>
      <c r="BZ280" s="224" t="n">
        <f aca="false">CA280+CB280+CC280</f>
        <v>2076.45</v>
      </c>
      <c r="CA280" s="225" t="n">
        <v>0</v>
      </c>
      <c r="CB280" s="225" t="n">
        <v>2076.45</v>
      </c>
      <c r="CC280" s="225" t="n">
        <v>0</v>
      </c>
      <c r="CD280" s="224" t="n">
        <f aca="false">CE280+CF280+CG280</f>
        <v>2076.45</v>
      </c>
      <c r="CE280" s="225" t="n">
        <v>0</v>
      </c>
      <c r="CF280" s="225" t="n">
        <f aca="false">550+1526.45</f>
        <v>2076.45</v>
      </c>
      <c r="CG280" s="225" t="n">
        <v>0</v>
      </c>
      <c r="CH280" s="224" t="n">
        <f aca="false">CI280+CJ280+CK280</f>
        <v>2076.45</v>
      </c>
      <c r="CI280" s="225" t="n">
        <v>0</v>
      </c>
      <c r="CJ280" s="225" t="n">
        <f aca="false">CF280</f>
        <v>2076.45</v>
      </c>
      <c r="CK280" s="225" t="n">
        <v>0</v>
      </c>
      <c r="CL280" s="224" t="n">
        <f aca="false">$AW280-$AX280-BA280</f>
        <v>1300</v>
      </c>
      <c r="CM280" s="224" t="n">
        <f aca="false">CY280</f>
        <v>3533.95</v>
      </c>
      <c r="CN280" s="224" t="n">
        <f aca="false">CZ280</f>
        <v>0</v>
      </c>
      <c r="CO280" s="224" t="n">
        <f aca="false">DA280</f>
        <v>3533.95</v>
      </c>
      <c r="CP280" s="224" t="n">
        <f aca="false">DB280</f>
        <v>0</v>
      </c>
      <c r="CQ280" s="224" t="n">
        <f aca="false">CR280+CS280+CT280</f>
        <v>2076.45</v>
      </c>
      <c r="CR280" s="225" t="n">
        <v>0</v>
      </c>
      <c r="CS280" s="225" t="n">
        <f aca="false">CJ280</f>
        <v>2076.45</v>
      </c>
      <c r="CT280" s="225" t="n">
        <v>0</v>
      </c>
      <c r="CU280" s="224" t="n">
        <f aca="false">CV280+CW280+CX280</f>
        <v>2933.95</v>
      </c>
      <c r="CV280" s="225" t="n">
        <v>0</v>
      </c>
      <c r="CW280" s="225" t="n">
        <f aca="false">CS280+857.5</f>
        <v>2933.95</v>
      </c>
      <c r="CX280" s="225" t="n">
        <v>0</v>
      </c>
      <c r="CY280" s="224" t="n">
        <f aca="false">CZ280+DA280+DB280</f>
        <v>3533.95</v>
      </c>
      <c r="CZ280" s="225" t="n">
        <v>0</v>
      </c>
      <c r="DA280" s="225" t="n">
        <f aca="false">2933.95+600</f>
        <v>3533.95</v>
      </c>
      <c r="DB280" s="225" t="n">
        <v>0</v>
      </c>
      <c r="DC280" s="224" t="n">
        <f aca="false">$AW280-$AX280-BB280</f>
        <v>-157.5</v>
      </c>
      <c r="DD280" s="224" t="n">
        <f aca="false">DP280</f>
        <v>3533.95</v>
      </c>
      <c r="DE280" s="224" t="n">
        <f aca="false">DQ280</f>
        <v>0</v>
      </c>
      <c r="DF280" s="224" t="n">
        <f aca="false">DR280</f>
        <v>3533.95</v>
      </c>
      <c r="DG280" s="224" t="n">
        <f aca="false">DS280</f>
        <v>0</v>
      </c>
      <c r="DH280" s="224" t="n">
        <f aca="false">DI280+DJ280+DK280</f>
        <v>3533.95</v>
      </c>
      <c r="DI280" s="225" t="n">
        <v>0</v>
      </c>
      <c r="DJ280" s="225" t="n">
        <v>3533.95</v>
      </c>
      <c r="DK280" s="225" t="n">
        <v>0</v>
      </c>
      <c r="DL280" s="224" t="n">
        <f aca="false">DM280+DN280+DO280</f>
        <v>3533.95</v>
      </c>
      <c r="DM280" s="225" t="n">
        <v>0</v>
      </c>
      <c r="DN280" s="225" t="n">
        <v>3533.95</v>
      </c>
      <c r="DO280" s="225" t="n">
        <v>0</v>
      </c>
      <c r="DP280" s="224" t="n">
        <f aca="false">DQ280+DR280+DS280</f>
        <v>3533.95</v>
      </c>
      <c r="DQ280" s="225" t="n">
        <v>0</v>
      </c>
      <c r="DR280" s="225" t="n">
        <v>3533.95</v>
      </c>
      <c r="DS280" s="225" t="n">
        <v>0</v>
      </c>
      <c r="DT280" s="224" t="n">
        <f aca="false">$AW280-$AX280-BC280</f>
        <v>-157.5</v>
      </c>
      <c r="DU280" s="224" t="n">
        <f aca="false">BC280-AY280</f>
        <v>3533.95</v>
      </c>
      <c r="DV280" s="225"/>
      <c r="DW280" s="225"/>
      <c r="DX280" s="226" t="s">
        <v>374</v>
      </c>
      <c r="DY280" s="225" t="n">
        <f aca="false">DU280</f>
        <v>3533.95</v>
      </c>
      <c r="DZ280" s="226" t="s">
        <v>374</v>
      </c>
      <c r="EA280" s="228" t="s">
        <v>380</v>
      </c>
      <c r="EB280" s="213" t="n">
        <v>0</v>
      </c>
      <c r="EC280" s="190" t="str">
        <f aca="false">AN280 &amp; EB280</f>
        <v>Амортизационные отчисления0</v>
      </c>
      <c r="ED280" s="190" t="str">
        <f aca="false">AN280&amp;AO280</f>
        <v>Амортизационные отчислениянет</v>
      </c>
      <c r="EE280" s="191"/>
      <c r="EF280" s="191"/>
      <c r="EG280" s="220"/>
      <c r="EH280" s="220"/>
      <c r="EI280" s="220"/>
      <c r="EJ280" s="220"/>
      <c r="EV280" s="191"/>
    </row>
    <row r="281" customFormat="false" ht="15" hidden="false" customHeight="true" outlineLevel="0" collapsed="false">
      <c r="C281" s="204"/>
      <c r="D281" s="205"/>
      <c r="E281" s="206"/>
      <c r="F281" s="206"/>
      <c r="G281" s="206"/>
      <c r="H281" s="206"/>
      <c r="I281" s="206"/>
      <c r="J281" s="206"/>
      <c r="K281" s="205"/>
      <c r="L281" s="214"/>
      <c r="M281" s="214"/>
      <c r="N281" s="205"/>
      <c r="O281" s="205"/>
      <c r="P281" s="207"/>
      <c r="Q281" s="207"/>
      <c r="R281" s="208"/>
      <c r="S281" s="209"/>
      <c r="T281" s="210"/>
      <c r="U281" s="215"/>
      <c r="V281" s="216"/>
      <c r="W281" s="183"/>
      <c r="X281" s="183"/>
      <c r="Y281" s="183"/>
      <c r="Z281" s="183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183"/>
      <c r="AK281" s="183"/>
      <c r="AL281" s="221"/>
      <c r="AM281" s="183" t="s">
        <v>228</v>
      </c>
      <c r="AN281" s="222" t="s">
        <v>221</v>
      </c>
      <c r="AO281" s="223" t="s">
        <v>56</v>
      </c>
      <c r="AP281" s="223"/>
      <c r="AQ281" s="223"/>
      <c r="AR281" s="223"/>
      <c r="AS281" s="223"/>
      <c r="AT281" s="223"/>
      <c r="AU281" s="223"/>
      <c r="AV281" s="223"/>
      <c r="AW281" s="224" t="n">
        <v>0</v>
      </c>
      <c r="AX281" s="224" t="n">
        <v>0</v>
      </c>
      <c r="AY281" s="224" t="n">
        <v>0</v>
      </c>
      <c r="AZ281" s="224" t="n">
        <f aca="false">BE281</f>
        <v>0</v>
      </c>
      <c r="BA281" s="224" t="n">
        <f aca="false">BV281</f>
        <v>0</v>
      </c>
      <c r="BB281" s="224" t="n">
        <f aca="false">CM281</f>
        <v>0</v>
      </c>
      <c r="BC281" s="224" t="n">
        <f aca="false">DD281</f>
        <v>0</v>
      </c>
      <c r="BD281" s="224" t="n">
        <f aca="false">AW281-AX281-BC281</f>
        <v>0</v>
      </c>
      <c r="BE281" s="224" t="n">
        <f aca="false">BQ281</f>
        <v>0</v>
      </c>
      <c r="BF281" s="224" t="n">
        <f aca="false">BR281</f>
        <v>0</v>
      </c>
      <c r="BG281" s="224" t="n">
        <f aca="false">BS281</f>
        <v>0</v>
      </c>
      <c r="BH281" s="224" t="n">
        <f aca="false">BT281</f>
        <v>0</v>
      </c>
      <c r="BI281" s="224" t="n">
        <f aca="false">BJ281+BK281+BL281</f>
        <v>0</v>
      </c>
      <c r="BJ281" s="225" t="n">
        <v>0</v>
      </c>
      <c r="BK281" s="225" t="n">
        <v>0</v>
      </c>
      <c r="BL281" s="225" t="n">
        <v>0</v>
      </c>
      <c r="BM281" s="224" t="n">
        <f aca="false">BN281+BO281+BP281</f>
        <v>0</v>
      </c>
      <c r="BN281" s="225" t="n">
        <v>0</v>
      </c>
      <c r="BO281" s="225" t="n">
        <v>0</v>
      </c>
      <c r="BP281" s="225" t="n">
        <v>0</v>
      </c>
      <c r="BQ281" s="224" t="n">
        <f aca="false">BR281+BS281+BT281</f>
        <v>0</v>
      </c>
      <c r="BR281" s="225" t="n">
        <v>0</v>
      </c>
      <c r="BS281" s="225" t="n">
        <v>0</v>
      </c>
      <c r="BT281" s="225" t="n">
        <v>0</v>
      </c>
      <c r="BU281" s="224" t="n">
        <f aca="false">$AW281-$AX281-AZ281</f>
        <v>0</v>
      </c>
      <c r="BV281" s="224" t="n">
        <f aca="false">CH281</f>
        <v>0</v>
      </c>
      <c r="BW281" s="224" t="n">
        <f aca="false">CI281</f>
        <v>0</v>
      </c>
      <c r="BX281" s="224" t="n">
        <f aca="false">CJ281</f>
        <v>0</v>
      </c>
      <c r="BY281" s="224" t="n">
        <f aca="false">CK281</f>
        <v>0</v>
      </c>
      <c r="BZ281" s="224" t="n">
        <f aca="false">CA281+CB281+CC281</f>
        <v>0</v>
      </c>
      <c r="CA281" s="225" t="n">
        <v>0</v>
      </c>
      <c r="CB281" s="225" t="n">
        <v>0</v>
      </c>
      <c r="CC281" s="225" t="n">
        <v>0</v>
      </c>
      <c r="CD281" s="224" t="n">
        <f aca="false">CE281+CF281+CG281</f>
        <v>0</v>
      </c>
      <c r="CE281" s="225" t="n">
        <v>0</v>
      </c>
      <c r="CF281" s="225" t="n">
        <v>0</v>
      </c>
      <c r="CG281" s="225" t="n">
        <v>0</v>
      </c>
      <c r="CH281" s="224" t="n">
        <f aca="false">CI281+CJ281+CK281</f>
        <v>0</v>
      </c>
      <c r="CI281" s="225" t="n">
        <v>0</v>
      </c>
      <c r="CJ281" s="225" t="n">
        <v>0</v>
      </c>
      <c r="CK281" s="225" t="n">
        <v>0</v>
      </c>
      <c r="CL281" s="224" t="n">
        <f aca="false">$AW281-$AX281-BA281</f>
        <v>0</v>
      </c>
      <c r="CM281" s="224" t="n">
        <f aca="false">CY281</f>
        <v>0</v>
      </c>
      <c r="CN281" s="224" t="n">
        <f aca="false">CZ281</f>
        <v>0</v>
      </c>
      <c r="CO281" s="224" t="n">
        <f aca="false">DA281</f>
        <v>0</v>
      </c>
      <c r="CP281" s="224" t="n">
        <f aca="false">DB281</f>
        <v>0</v>
      </c>
      <c r="CQ281" s="224" t="n">
        <f aca="false">CR281+CS281+CT281</f>
        <v>0</v>
      </c>
      <c r="CR281" s="225" t="n">
        <v>0</v>
      </c>
      <c r="CS281" s="225" t="n">
        <v>0</v>
      </c>
      <c r="CT281" s="225" t="n">
        <v>0</v>
      </c>
      <c r="CU281" s="224" t="n">
        <f aca="false">CV281+CW281+CX281</f>
        <v>0</v>
      </c>
      <c r="CV281" s="225" t="n">
        <v>0</v>
      </c>
      <c r="CW281" s="225" t="n">
        <v>0</v>
      </c>
      <c r="CX281" s="225" t="n">
        <v>0</v>
      </c>
      <c r="CY281" s="224" t="n">
        <f aca="false">CZ281+DA281+DB281</f>
        <v>0</v>
      </c>
      <c r="CZ281" s="225" t="n">
        <v>0</v>
      </c>
      <c r="DA281" s="225" t="n">
        <v>0</v>
      </c>
      <c r="DB281" s="225" t="n">
        <v>0</v>
      </c>
      <c r="DC281" s="224" t="n">
        <f aca="false">$AW281-$AX281-BB281</f>
        <v>0</v>
      </c>
      <c r="DD281" s="224" t="n">
        <f aca="false">DP281</f>
        <v>0</v>
      </c>
      <c r="DE281" s="224" t="n">
        <f aca="false">DQ281</f>
        <v>0</v>
      </c>
      <c r="DF281" s="224" t="n">
        <f aca="false">DR281</f>
        <v>0</v>
      </c>
      <c r="DG281" s="224" t="n">
        <f aca="false">DS281</f>
        <v>0</v>
      </c>
      <c r="DH281" s="224" t="n">
        <f aca="false">DI281+DJ281+DK281</f>
        <v>0</v>
      </c>
      <c r="DI281" s="225" t="n">
        <v>0</v>
      </c>
      <c r="DJ281" s="225" t="n">
        <v>0</v>
      </c>
      <c r="DK281" s="225" t="n">
        <v>0</v>
      </c>
      <c r="DL281" s="224" t="n">
        <f aca="false">DM281+DN281+DO281</f>
        <v>0</v>
      </c>
      <c r="DM281" s="225" t="n">
        <v>0</v>
      </c>
      <c r="DN281" s="225" t="n">
        <v>0</v>
      </c>
      <c r="DO281" s="225" t="n">
        <v>0</v>
      </c>
      <c r="DP281" s="224" t="n">
        <f aca="false">DQ281+DR281+DS281</f>
        <v>0</v>
      </c>
      <c r="DQ281" s="225" t="n">
        <v>0</v>
      </c>
      <c r="DR281" s="225" t="n">
        <v>0</v>
      </c>
      <c r="DS281" s="225" t="n">
        <v>0</v>
      </c>
      <c r="DT281" s="224" t="n">
        <f aca="false">$AW281-$AX281-BC281</f>
        <v>0</v>
      </c>
      <c r="DU281" s="224" t="n">
        <f aca="false">BC281-AY281</f>
        <v>0</v>
      </c>
      <c r="DV281" s="225"/>
      <c r="DW281" s="225"/>
      <c r="DX281" s="226"/>
      <c r="DY281" s="225"/>
      <c r="DZ281" s="226"/>
      <c r="EA281" s="227"/>
      <c r="EB281" s="213" t="n">
        <v>0</v>
      </c>
      <c r="EC281" s="190" t="str">
        <f aca="false">AN281 &amp; EB281</f>
        <v>Прибыль направляемая на инвестиции0</v>
      </c>
      <c r="ED281" s="190" t="str">
        <f aca="false">AN281&amp;AO281</f>
        <v>Прибыль направляемая на инвестициинет</v>
      </c>
      <c r="EE281" s="191"/>
      <c r="EF281" s="191"/>
      <c r="EG281" s="220"/>
      <c r="EH281" s="220"/>
      <c r="EI281" s="220"/>
      <c r="EJ281" s="220"/>
      <c r="EV281" s="191"/>
    </row>
    <row r="282" customFormat="false" ht="11.25" hidden="false" customHeight="true" outlineLevel="0" collapsed="false">
      <c r="C282" s="204"/>
      <c r="D282" s="205" t="n">
        <v>70</v>
      </c>
      <c r="E282" s="206" t="s">
        <v>259</v>
      </c>
      <c r="F282" s="206" t="s">
        <v>260</v>
      </c>
      <c r="G282" s="206" t="s">
        <v>261</v>
      </c>
      <c r="H282" s="206" t="s">
        <v>381</v>
      </c>
      <c r="I282" s="206" t="s">
        <v>360</v>
      </c>
      <c r="J282" s="206" t="s">
        <v>361</v>
      </c>
      <c r="K282" s="205" t="s">
        <v>362</v>
      </c>
      <c r="L282" s="206"/>
      <c r="M282" s="206"/>
      <c r="N282" s="205" t="n">
        <v>5</v>
      </c>
      <c r="O282" s="205" t="n">
        <v>2020</v>
      </c>
      <c r="P282" s="207" t="s">
        <v>178</v>
      </c>
      <c r="Q282" s="207" t="s">
        <v>276</v>
      </c>
      <c r="R282" s="208" t="n">
        <v>0</v>
      </c>
      <c r="S282" s="209" t="n">
        <v>0</v>
      </c>
      <c r="T282" s="210"/>
      <c r="U282" s="211"/>
      <c r="V282" s="212"/>
      <c r="W282" s="212"/>
      <c r="X282" s="212"/>
      <c r="Y282" s="212"/>
      <c r="Z282" s="212"/>
      <c r="AA282" s="212"/>
      <c r="AB282" s="212"/>
      <c r="AC282" s="212"/>
      <c r="AD282" s="212"/>
      <c r="AE282" s="212"/>
      <c r="AF282" s="212"/>
      <c r="AG282" s="212"/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  <c r="BI282" s="212"/>
      <c r="BJ282" s="212"/>
      <c r="BK282" s="212"/>
      <c r="BL282" s="212"/>
      <c r="BM282" s="212"/>
      <c r="BN282" s="212"/>
      <c r="BO282" s="212"/>
      <c r="BP282" s="212"/>
      <c r="BQ282" s="212"/>
      <c r="BR282" s="212"/>
      <c r="BS282" s="212"/>
      <c r="BT282" s="212"/>
      <c r="BU282" s="212"/>
      <c r="BV282" s="212"/>
      <c r="BW282" s="212"/>
      <c r="BX282" s="212"/>
      <c r="BY282" s="212"/>
      <c r="BZ282" s="212"/>
      <c r="CA282" s="212"/>
      <c r="CB282" s="212"/>
      <c r="CC282" s="212"/>
      <c r="CD282" s="212"/>
      <c r="CE282" s="212"/>
      <c r="CF282" s="212"/>
      <c r="CG282" s="212"/>
      <c r="CH282" s="212"/>
      <c r="CI282" s="212"/>
      <c r="CJ282" s="212"/>
      <c r="CK282" s="212"/>
      <c r="CL282" s="212"/>
      <c r="CM282" s="212"/>
      <c r="CN282" s="212"/>
      <c r="CO282" s="212"/>
      <c r="CP282" s="212"/>
      <c r="CQ282" s="212"/>
      <c r="CR282" s="212"/>
      <c r="CS282" s="212"/>
      <c r="CT282" s="212"/>
      <c r="CU282" s="212"/>
      <c r="CV282" s="212"/>
      <c r="CW282" s="212"/>
      <c r="CX282" s="212"/>
      <c r="CY282" s="212"/>
      <c r="CZ282" s="212"/>
      <c r="DA282" s="212"/>
      <c r="DB282" s="212"/>
      <c r="DC282" s="212"/>
      <c r="DD282" s="212"/>
      <c r="DE282" s="212"/>
      <c r="DF282" s="212"/>
      <c r="DG282" s="212"/>
      <c r="DH282" s="212"/>
      <c r="DI282" s="212"/>
      <c r="DJ282" s="212"/>
      <c r="DK282" s="212"/>
      <c r="DL282" s="212"/>
      <c r="DM282" s="212"/>
      <c r="DN282" s="212"/>
      <c r="DO282" s="212"/>
      <c r="DP282" s="212"/>
      <c r="DQ282" s="212"/>
      <c r="DR282" s="212"/>
      <c r="DS282" s="212"/>
      <c r="DT282" s="212"/>
      <c r="DU282" s="212"/>
      <c r="DV282" s="212"/>
      <c r="DW282" s="212"/>
      <c r="DX282" s="212"/>
      <c r="DY282" s="212"/>
      <c r="DZ282" s="212"/>
      <c r="EA282" s="212"/>
      <c r="EB282" s="213"/>
      <c r="EC282" s="191"/>
      <c r="ED282" s="191"/>
      <c r="EE282" s="191"/>
      <c r="EF282" s="191"/>
      <c r="EG282" s="191"/>
      <c r="EH282" s="191"/>
      <c r="EI282" s="191"/>
    </row>
    <row r="283" customFormat="false" ht="11.25" hidden="false" customHeight="true" outlineLevel="0" collapsed="false">
      <c r="C283" s="204"/>
      <c r="D283" s="205"/>
      <c r="E283" s="206"/>
      <c r="F283" s="206"/>
      <c r="G283" s="206"/>
      <c r="H283" s="206"/>
      <c r="I283" s="206"/>
      <c r="J283" s="206"/>
      <c r="K283" s="205"/>
      <c r="L283" s="214"/>
      <c r="M283" s="214"/>
      <c r="N283" s="205"/>
      <c r="O283" s="205"/>
      <c r="P283" s="207"/>
      <c r="Q283" s="207"/>
      <c r="R283" s="208"/>
      <c r="S283" s="209"/>
      <c r="T283" s="210"/>
      <c r="U283" s="215"/>
      <c r="V283" s="216" t="n">
        <v>1</v>
      </c>
      <c r="W283" s="183" t="s">
        <v>266</v>
      </c>
      <c r="X283" s="183" t="s">
        <v>363</v>
      </c>
      <c r="Y283" s="183" t="s">
        <v>364</v>
      </c>
      <c r="Z283" s="183" t="s">
        <v>360</v>
      </c>
      <c r="AA283" s="183" t="s">
        <v>361</v>
      </c>
      <c r="AB283" s="183" t="s">
        <v>362</v>
      </c>
      <c r="AC283" s="183" t="s">
        <v>365</v>
      </c>
      <c r="AD283" s="183" t="s">
        <v>366</v>
      </c>
      <c r="AE283" s="183" t="s">
        <v>367</v>
      </c>
      <c r="AF283" s="183" t="s">
        <v>368</v>
      </c>
      <c r="AG283" s="183" t="s">
        <v>360</v>
      </c>
      <c r="AH283" s="183" t="s">
        <v>361</v>
      </c>
      <c r="AI283" s="183" t="s">
        <v>362</v>
      </c>
      <c r="AJ283" s="183" t="s">
        <v>365</v>
      </c>
      <c r="AK283" s="183" t="s">
        <v>366</v>
      </c>
      <c r="AL283" s="217"/>
      <c r="AM283" s="218"/>
      <c r="AN283" s="219"/>
      <c r="AO283" s="219"/>
      <c r="AP283" s="219"/>
      <c r="AQ283" s="219"/>
      <c r="AR283" s="219"/>
      <c r="AS283" s="219"/>
      <c r="AT283" s="219"/>
      <c r="AU283" s="219"/>
      <c r="AV283" s="219"/>
      <c r="AW283" s="143"/>
      <c r="AX283" s="143"/>
      <c r="AY283" s="143"/>
      <c r="AZ283" s="143"/>
      <c r="BA283" s="143"/>
      <c r="BB283" s="143"/>
      <c r="BC283" s="143"/>
      <c r="BD283" s="143"/>
      <c r="BE283" s="143"/>
      <c r="BF283" s="143"/>
      <c r="BG283" s="143"/>
      <c r="BH283" s="143"/>
      <c r="BI283" s="143"/>
      <c r="BJ283" s="143"/>
      <c r="BK283" s="143"/>
      <c r="BL283" s="143"/>
      <c r="BM283" s="143"/>
      <c r="BN283" s="143"/>
      <c r="BO283" s="143"/>
      <c r="BP283" s="143"/>
      <c r="BQ283" s="143"/>
      <c r="BR283" s="143"/>
      <c r="BS283" s="143"/>
      <c r="BT283" s="143"/>
      <c r="BU283" s="143"/>
      <c r="BV283" s="143"/>
      <c r="BW283" s="143"/>
      <c r="BX283" s="143"/>
      <c r="BY283" s="143"/>
      <c r="BZ283" s="143"/>
      <c r="CA283" s="143"/>
      <c r="CB283" s="143"/>
      <c r="CC283" s="143"/>
      <c r="CD283" s="143"/>
      <c r="CE283" s="143"/>
      <c r="CF283" s="143"/>
      <c r="CG283" s="143"/>
      <c r="CH283" s="143"/>
      <c r="CI283" s="143"/>
      <c r="CJ283" s="143"/>
      <c r="CK283" s="143"/>
      <c r="CL283" s="143"/>
      <c r="CM283" s="143"/>
      <c r="CN283" s="143"/>
      <c r="CO283" s="143"/>
      <c r="CP283" s="143"/>
      <c r="CQ283" s="143"/>
      <c r="CR283" s="143"/>
      <c r="CS283" s="143"/>
      <c r="CT283" s="143"/>
      <c r="CU283" s="143"/>
      <c r="CV283" s="143"/>
      <c r="CW283" s="143"/>
      <c r="CX283" s="143"/>
      <c r="CY283" s="143"/>
      <c r="CZ283" s="143"/>
      <c r="DA283" s="143"/>
      <c r="DB283" s="143"/>
      <c r="DC283" s="143"/>
      <c r="DD283" s="143"/>
      <c r="DE283" s="143"/>
      <c r="DF283" s="143"/>
      <c r="DG283" s="143"/>
      <c r="DH283" s="143"/>
      <c r="DI283" s="143"/>
      <c r="DJ283" s="143"/>
      <c r="DK283" s="143"/>
      <c r="DL283" s="143"/>
      <c r="DM283" s="143"/>
      <c r="DN283" s="143"/>
      <c r="DO283" s="143"/>
      <c r="DP283" s="143"/>
      <c r="DQ283" s="143"/>
      <c r="DR283" s="143"/>
      <c r="DS283" s="143"/>
      <c r="DT283" s="143"/>
      <c r="DU283" s="143"/>
      <c r="DV283" s="143"/>
      <c r="DW283" s="143"/>
      <c r="DX283" s="143"/>
      <c r="DY283" s="143"/>
      <c r="DZ283" s="143"/>
      <c r="EA283" s="143"/>
      <c r="EB283" s="213"/>
      <c r="EC283" s="220"/>
      <c r="ED283" s="220"/>
      <c r="EE283" s="220"/>
      <c r="EF283" s="191"/>
      <c r="EG283" s="220"/>
      <c r="EH283" s="220"/>
      <c r="EI283" s="220"/>
      <c r="EJ283" s="220"/>
      <c r="EK283" s="220"/>
    </row>
    <row r="284" customFormat="false" ht="15" hidden="false" customHeight="true" outlineLevel="0" collapsed="false">
      <c r="C284" s="204"/>
      <c r="D284" s="205"/>
      <c r="E284" s="206"/>
      <c r="F284" s="206"/>
      <c r="G284" s="206"/>
      <c r="H284" s="206"/>
      <c r="I284" s="206"/>
      <c r="J284" s="206"/>
      <c r="K284" s="205"/>
      <c r="L284" s="214"/>
      <c r="M284" s="214"/>
      <c r="N284" s="205"/>
      <c r="O284" s="205"/>
      <c r="P284" s="207"/>
      <c r="Q284" s="207"/>
      <c r="R284" s="208"/>
      <c r="S284" s="209"/>
      <c r="T284" s="210"/>
      <c r="U284" s="215"/>
      <c r="V284" s="216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221"/>
      <c r="AM284" s="183" t="s">
        <v>274</v>
      </c>
      <c r="AN284" s="222" t="s">
        <v>223</v>
      </c>
      <c r="AO284" s="223" t="s">
        <v>56</v>
      </c>
      <c r="AP284" s="223"/>
      <c r="AQ284" s="223"/>
      <c r="AR284" s="223"/>
      <c r="AS284" s="223"/>
      <c r="AT284" s="223"/>
      <c r="AU284" s="223"/>
      <c r="AV284" s="223"/>
      <c r="AW284" s="224" t="n">
        <v>0</v>
      </c>
      <c r="AX284" s="224" t="n">
        <v>0</v>
      </c>
      <c r="AY284" s="224" t="n">
        <v>0</v>
      </c>
      <c r="AZ284" s="224" t="n">
        <f aca="false">BE284</f>
        <v>0</v>
      </c>
      <c r="BA284" s="224" t="n">
        <f aca="false">BV284</f>
        <v>0</v>
      </c>
      <c r="BB284" s="224" t="n">
        <f aca="false">CM284</f>
        <v>0</v>
      </c>
      <c r="BC284" s="224" t="n">
        <f aca="false">DD284</f>
        <v>0</v>
      </c>
      <c r="BD284" s="224" t="n">
        <f aca="false">AW284-AX284-BC284</f>
        <v>0</v>
      </c>
      <c r="BE284" s="224" t="n">
        <f aca="false">BQ284</f>
        <v>0</v>
      </c>
      <c r="BF284" s="224" t="n">
        <f aca="false">BR284</f>
        <v>0</v>
      </c>
      <c r="BG284" s="224" t="n">
        <f aca="false">BS284</f>
        <v>0</v>
      </c>
      <c r="BH284" s="224" t="n">
        <f aca="false">BT284</f>
        <v>0</v>
      </c>
      <c r="BI284" s="224" t="n">
        <f aca="false">BJ284+BK284+BL284</f>
        <v>0</v>
      </c>
      <c r="BJ284" s="225" t="n">
        <v>0</v>
      </c>
      <c r="BK284" s="225" t="n">
        <v>0</v>
      </c>
      <c r="BL284" s="225" t="n">
        <v>0</v>
      </c>
      <c r="BM284" s="224" t="n">
        <f aca="false">BN284+BO284+BP284</f>
        <v>0</v>
      </c>
      <c r="BN284" s="225" t="n">
        <v>0</v>
      </c>
      <c r="BO284" s="225" t="n">
        <v>0</v>
      </c>
      <c r="BP284" s="225" t="n">
        <v>0</v>
      </c>
      <c r="BQ284" s="224" t="n">
        <f aca="false">BR284+BS284+BT284</f>
        <v>0</v>
      </c>
      <c r="BR284" s="225" t="n">
        <v>0</v>
      </c>
      <c r="BS284" s="225" t="n">
        <v>0</v>
      </c>
      <c r="BT284" s="225" t="n">
        <v>0</v>
      </c>
      <c r="BU284" s="224" t="n">
        <f aca="false">$AW284-$AX284-AZ284</f>
        <v>0</v>
      </c>
      <c r="BV284" s="224" t="n">
        <f aca="false">CH284</f>
        <v>0</v>
      </c>
      <c r="BW284" s="224" t="n">
        <f aca="false">CI284</f>
        <v>0</v>
      </c>
      <c r="BX284" s="224" t="n">
        <f aca="false">CJ284</f>
        <v>0</v>
      </c>
      <c r="BY284" s="224" t="n">
        <f aca="false">CK284</f>
        <v>0</v>
      </c>
      <c r="BZ284" s="224" t="n">
        <f aca="false">CA284+CB284+CC284</f>
        <v>0</v>
      </c>
      <c r="CA284" s="225" t="n">
        <v>0</v>
      </c>
      <c r="CB284" s="225" t="n">
        <v>0</v>
      </c>
      <c r="CC284" s="225" t="n">
        <v>0</v>
      </c>
      <c r="CD284" s="224" t="n">
        <f aca="false">CE284+CF284+CG284</f>
        <v>0</v>
      </c>
      <c r="CE284" s="225" t="n">
        <v>0</v>
      </c>
      <c r="CF284" s="225" t="n">
        <v>0</v>
      </c>
      <c r="CG284" s="225" t="n">
        <v>0</v>
      </c>
      <c r="CH284" s="224" t="n">
        <f aca="false">CI284+CJ284+CK284</f>
        <v>0</v>
      </c>
      <c r="CI284" s="225" t="n">
        <v>0</v>
      </c>
      <c r="CJ284" s="225" t="n">
        <v>0</v>
      </c>
      <c r="CK284" s="225" t="n">
        <v>0</v>
      </c>
      <c r="CL284" s="224" t="n">
        <f aca="false">$AW284-$AX284-BA284</f>
        <v>0</v>
      </c>
      <c r="CM284" s="224" t="n">
        <f aca="false">CY284</f>
        <v>0</v>
      </c>
      <c r="CN284" s="224" t="n">
        <f aca="false">CZ284</f>
        <v>0</v>
      </c>
      <c r="CO284" s="224" t="n">
        <f aca="false">DA284</f>
        <v>0</v>
      </c>
      <c r="CP284" s="224" t="n">
        <f aca="false">DB284</f>
        <v>0</v>
      </c>
      <c r="CQ284" s="224" t="n">
        <f aca="false">CR284+CS284+CT284</f>
        <v>0</v>
      </c>
      <c r="CR284" s="225" t="n">
        <v>0</v>
      </c>
      <c r="CS284" s="225" t="n">
        <v>0</v>
      </c>
      <c r="CT284" s="225" t="n">
        <v>0</v>
      </c>
      <c r="CU284" s="224" t="n">
        <f aca="false">CV284+CW284+CX284</f>
        <v>0</v>
      </c>
      <c r="CV284" s="225" t="n">
        <v>0</v>
      </c>
      <c r="CW284" s="225" t="n">
        <v>0</v>
      </c>
      <c r="CX284" s="225" t="n">
        <v>0</v>
      </c>
      <c r="CY284" s="224" t="n">
        <f aca="false">CZ284+DA284+DB284</f>
        <v>0</v>
      </c>
      <c r="CZ284" s="225" t="n">
        <v>0</v>
      </c>
      <c r="DA284" s="225" t="n">
        <v>0</v>
      </c>
      <c r="DB284" s="225" t="n">
        <v>0</v>
      </c>
      <c r="DC284" s="224" t="n">
        <f aca="false">$AW284-$AX284-BB284</f>
        <v>0</v>
      </c>
      <c r="DD284" s="224" t="n">
        <f aca="false">DP284</f>
        <v>0</v>
      </c>
      <c r="DE284" s="224" t="n">
        <f aca="false">DQ284</f>
        <v>0</v>
      </c>
      <c r="DF284" s="224" t="n">
        <f aca="false">DR284</f>
        <v>0</v>
      </c>
      <c r="DG284" s="224" t="n">
        <f aca="false">DS284</f>
        <v>0</v>
      </c>
      <c r="DH284" s="224" t="n">
        <f aca="false">DI284+DJ284+DK284</f>
        <v>0</v>
      </c>
      <c r="DI284" s="225" t="n">
        <v>0</v>
      </c>
      <c r="DJ284" s="225" t="n">
        <v>0</v>
      </c>
      <c r="DK284" s="225" t="n">
        <v>0</v>
      </c>
      <c r="DL284" s="224" t="n">
        <f aca="false">DM284+DN284+DO284</f>
        <v>0</v>
      </c>
      <c r="DM284" s="225" t="n">
        <v>0</v>
      </c>
      <c r="DN284" s="225" t="n">
        <v>0</v>
      </c>
      <c r="DO284" s="225" t="n">
        <v>0</v>
      </c>
      <c r="DP284" s="224" t="n">
        <f aca="false">DQ284+DR284+DS284</f>
        <v>0</v>
      </c>
      <c r="DQ284" s="225" t="n">
        <v>0</v>
      </c>
      <c r="DR284" s="225" t="n">
        <v>0</v>
      </c>
      <c r="DS284" s="225" t="n">
        <v>0</v>
      </c>
      <c r="DT284" s="224" t="n">
        <f aca="false">$AW284-$AX284-BC284</f>
        <v>0</v>
      </c>
      <c r="DU284" s="224" t="n">
        <f aca="false">BC284-AY284</f>
        <v>0</v>
      </c>
      <c r="DV284" s="225"/>
      <c r="DW284" s="225"/>
      <c r="DX284" s="226"/>
      <c r="DY284" s="225"/>
      <c r="DZ284" s="226"/>
      <c r="EA284" s="227"/>
      <c r="EB284" s="213" t="n">
        <v>0</v>
      </c>
      <c r="EC284" s="190" t="str">
        <f aca="false">AN284 &amp; EB284</f>
        <v>Амортизационные отчисления0</v>
      </c>
      <c r="ED284" s="190" t="str">
        <f aca="false">AN284&amp;AO284</f>
        <v>Амортизационные отчислениянет</v>
      </c>
      <c r="EE284" s="191"/>
      <c r="EF284" s="191"/>
      <c r="EG284" s="220"/>
      <c r="EH284" s="220"/>
      <c r="EI284" s="220"/>
      <c r="EJ284" s="220"/>
      <c r="EV284" s="191"/>
    </row>
    <row r="285" customFormat="false" ht="15" hidden="false" customHeight="true" outlineLevel="0" collapsed="false">
      <c r="C285" s="204"/>
      <c r="D285" s="205"/>
      <c r="E285" s="206"/>
      <c r="F285" s="206"/>
      <c r="G285" s="206"/>
      <c r="H285" s="206"/>
      <c r="I285" s="206"/>
      <c r="J285" s="206"/>
      <c r="K285" s="205"/>
      <c r="L285" s="214"/>
      <c r="M285" s="214"/>
      <c r="N285" s="205"/>
      <c r="O285" s="205"/>
      <c r="P285" s="207"/>
      <c r="Q285" s="207"/>
      <c r="R285" s="208"/>
      <c r="S285" s="209"/>
      <c r="T285" s="210"/>
      <c r="U285" s="215"/>
      <c r="V285" s="216"/>
      <c r="W285" s="183"/>
      <c r="X285" s="183"/>
      <c r="Y285" s="183"/>
      <c r="Z285" s="183"/>
      <c r="AA285" s="183"/>
      <c r="AB285" s="183"/>
      <c r="AC285" s="183"/>
      <c r="AD285" s="183"/>
      <c r="AE285" s="183"/>
      <c r="AF285" s="183"/>
      <c r="AG285" s="183"/>
      <c r="AH285" s="183"/>
      <c r="AI285" s="183"/>
      <c r="AJ285" s="183"/>
      <c r="AK285" s="183"/>
      <c r="AL285" s="221"/>
      <c r="AM285" s="183" t="s">
        <v>228</v>
      </c>
      <c r="AN285" s="222" t="s">
        <v>221</v>
      </c>
      <c r="AO285" s="223" t="s">
        <v>56</v>
      </c>
      <c r="AP285" s="223"/>
      <c r="AQ285" s="223"/>
      <c r="AR285" s="223"/>
      <c r="AS285" s="223"/>
      <c r="AT285" s="223"/>
      <c r="AU285" s="223"/>
      <c r="AV285" s="223"/>
      <c r="AW285" s="224" t="n">
        <v>0</v>
      </c>
      <c r="AX285" s="224" t="n">
        <v>0</v>
      </c>
      <c r="AY285" s="224" t="n">
        <v>0</v>
      </c>
      <c r="AZ285" s="224" t="n">
        <f aca="false">BE285</f>
        <v>0</v>
      </c>
      <c r="BA285" s="224" t="n">
        <f aca="false">BV285</f>
        <v>0</v>
      </c>
      <c r="BB285" s="224" t="n">
        <f aca="false">CM285</f>
        <v>0</v>
      </c>
      <c r="BC285" s="224" t="n">
        <f aca="false">DD285</f>
        <v>0</v>
      </c>
      <c r="BD285" s="224" t="n">
        <f aca="false">AW285-AX285-BC285</f>
        <v>0</v>
      </c>
      <c r="BE285" s="224" t="n">
        <f aca="false">BQ285</f>
        <v>0</v>
      </c>
      <c r="BF285" s="224" t="n">
        <f aca="false">BR285</f>
        <v>0</v>
      </c>
      <c r="BG285" s="224" t="n">
        <f aca="false">BS285</f>
        <v>0</v>
      </c>
      <c r="BH285" s="224" t="n">
        <f aca="false">BT285</f>
        <v>0</v>
      </c>
      <c r="BI285" s="224" t="n">
        <f aca="false">BJ285+BK285+BL285</f>
        <v>0</v>
      </c>
      <c r="BJ285" s="225" t="n">
        <v>0</v>
      </c>
      <c r="BK285" s="225" t="n">
        <v>0</v>
      </c>
      <c r="BL285" s="225" t="n">
        <v>0</v>
      </c>
      <c r="BM285" s="224" t="n">
        <f aca="false">BN285+BO285+BP285</f>
        <v>0</v>
      </c>
      <c r="BN285" s="225" t="n">
        <v>0</v>
      </c>
      <c r="BO285" s="225" t="n">
        <v>0</v>
      </c>
      <c r="BP285" s="225" t="n">
        <v>0</v>
      </c>
      <c r="BQ285" s="224" t="n">
        <f aca="false">BR285+BS285+BT285</f>
        <v>0</v>
      </c>
      <c r="BR285" s="225" t="n">
        <v>0</v>
      </c>
      <c r="BS285" s="225" t="n">
        <v>0</v>
      </c>
      <c r="BT285" s="225" t="n">
        <v>0</v>
      </c>
      <c r="BU285" s="224" t="n">
        <f aca="false">$AW285-$AX285-AZ285</f>
        <v>0</v>
      </c>
      <c r="BV285" s="224" t="n">
        <f aca="false">CH285</f>
        <v>0</v>
      </c>
      <c r="BW285" s="224" t="n">
        <f aca="false">CI285</f>
        <v>0</v>
      </c>
      <c r="BX285" s="224" t="n">
        <f aca="false">CJ285</f>
        <v>0</v>
      </c>
      <c r="BY285" s="224" t="n">
        <f aca="false">CK285</f>
        <v>0</v>
      </c>
      <c r="BZ285" s="224" t="n">
        <f aca="false">CA285+CB285+CC285</f>
        <v>0</v>
      </c>
      <c r="CA285" s="225" t="n">
        <v>0</v>
      </c>
      <c r="CB285" s="225" t="n">
        <v>0</v>
      </c>
      <c r="CC285" s="225" t="n">
        <v>0</v>
      </c>
      <c r="CD285" s="224" t="n">
        <f aca="false">CE285+CF285+CG285</f>
        <v>0</v>
      </c>
      <c r="CE285" s="225" t="n">
        <v>0</v>
      </c>
      <c r="CF285" s="225" t="n">
        <v>0</v>
      </c>
      <c r="CG285" s="225" t="n">
        <v>0</v>
      </c>
      <c r="CH285" s="224" t="n">
        <f aca="false">CI285+CJ285+CK285</f>
        <v>0</v>
      </c>
      <c r="CI285" s="225" t="n">
        <v>0</v>
      </c>
      <c r="CJ285" s="225" t="n">
        <v>0</v>
      </c>
      <c r="CK285" s="225" t="n">
        <v>0</v>
      </c>
      <c r="CL285" s="224" t="n">
        <f aca="false">$AW285-$AX285-BA285</f>
        <v>0</v>
      </c>
      <c r="CM285" s="224" t="n">
        <f aca="false">CY285</f>
        <v>0</v>
      </c>
      <c r="CN285" s="224" t="n">
        <f aca="false">CZ285</f>
        <v>0</v>
      </c>
      <c r="CO285" s="224" t="n">
        <f aca="false">DA285</f>
        <v>0</v>
      </c>
      <c r="CP285" s="224" t="n">
        <f aca="false">DB285</f>
        <v>0</v>
      </c>
      <c r="CQ285" s="224" t="n">
        <f aca="false">CR285+CS285+CT285</f>
        <v>0</v>
      </c>
      <c r="CR285" s="225" t="n">
        <v>0</v>
      </c>
      <c r="CS285" s="225" t="n">
        <v>0</v>
      </c>
      <c r="CT285" s="225" t="n">
        <v>0</v>
      </c>
      <c r="CU285" s="224" t="n">
        <f aca="false">CV285+CW285+CX285</f>
        <v>0</v>
      </c>
      <c r="CV285" s="225" t="n">
        <v>0</v>
      </c>
      <c r="CW285" s="225" t="n">
        <v>0</v>
      </c>
      <c r="CX285" s="225" t="n">
        <v>0</v>
      </c>
      <c r="CY285" s="224" t="n">
        <f aca="false">CZ285+DA285+DB285</f>
        <v>0</v>
      </c>
      <c r="CZ285" s="225" t="n">
        <v>0</v>
      </c>
      <c r="DA285" s="225" t="n">
        <v>0</v>
      </c>
      <c r="DB285" s="225" t="n">
        <v>0</v>
      </c>
      <c r="DC285" s="224" t="n">
        <f aca="false">$AW285-$AX285-BB285</f>
        <v>0</v>
      </c>
      <c r="DD285" s="224" t="n">
        <f aca="false">DP285</f>
        <v>0</v>
      </c>
      <c r="DE285" s="224" t="n">
        <f aca="false">DQ285</f>
        <v>0</v>
      </c>
      <c r="DF285" s="224" t="n">
        <f aca="false">DR285</f>
        <v>0</v>
      </c>
      <c r="DG285" s="224" t="n">
        <f aca="false">DS285</f>
        <v>0</v>
      </c>
      <c r="DH285" s="224" t="n">
        <f aca="false">DI285+DJ285+DK285</f>
        <v>0</v>
      </c>
      <c r="DI285" s="225" t="n">
        <v>0</v>
      </c>
      <c r="DJ285" s="225" t="n">
        <v>0</v>
      </c>
      <c r="DK285" s="225" t="n">
        <v>0</v>
      </c>
      <c r="DL285" s="224" t="n">
        <f aca="false">DM285+DN285+DO285</f>
        <v>0</v>
      </c>
      <c r="DM285" s="225" t="n">
        <v>0</v>
      </c>
      <c r="DN285" s="225" t="n">
        <v>0</v>
      </c>
      <c r="DO285" s="225" t="n">
        <v>0</v>
      </c>
      <c r="DP285" s="224" t="n">
        <f aca="false">DQ285+DR285+DS285</f>
        <v>0</v>
      </c>
      <c r="DQ285" s="225" t="n">
        <v>0</v>
      </c>
      <c r="DR285" s="225" t="n">
        <v>0</v>
      </c>
      <c r="DS285" s="225" t="n">
        <v>0</v>
      </c>
      <c r="DT285" s="224" t="n">
        <f aca="false">$AW285-$AX285-BC285</f>
        <v>0</v>
      </c>
      <c r="DU285" s="224" t="n">
        <f aca="false">BC285-AY285</f>
        <v>0</v>
      </c>
      <c r="DV285" s="225"/>
      <c r="DW285" s="225"/>
      <c r="DX285" s="226"/>
      <c r="DY285" s="225"/>
      <c r="DZ285" s="226"/>
      <c r="EA285" s="227"/>
      <c r="EB285" s="213" t="n">
        <v>0</v>
      </c>
      <c r="EC285" s="190" t="str">
        <f aca="false">AN285 &amp; EB285</f>
        <v>Прибыль направляемая на инвестиции0</v>
      </c>
      <c r="ED285" s="190" t="str">
        <f aca="false">AN285&amp;AO285</f>
        <v>Прибыль направляемая на инвестициинет</v>
      </c>
      <c r="EE285" s="191"/>
      <c r="EF285" s="191"/>
      <c r="EG285" s="220"/>
      <c r="EH285" s="220"/>
      <c r="EI285" s="220"/>
      <c r="EJ285" s="220"/>
      <c r="EV285" s="191"/>
    </row>
    <row r="286" customFormat="false" ht="11.25" hidden="false" customHeight="true" outlineLevel="0" collapsed="false">
      <c r="C286" s="204"/>
      <c r="D286" s="205" t="n">
        <v>71</v>
      </c>
      <c r="E286" s="206" t="s">
        <v>259</v>
      </c>
      <c r="F286" s="206" t="s">
        <v>260</v>
      </c>
      <c r="G286" s="206" t="s">
        <v>261</v>
      </c>
      <c r="H286" s="206" t="s">
        <v>275</v>
      </c>
      <c r="I286" s="206" t="s">
        <v>360</v>
      </c>
      <c r="J286" s="206" t="s">
        <v>361</v>
      </c>
      <c r="K286" s="205" t="s">
        <v>362</v>
      </c>
      <c r="L286" s="206"/>
      <c r="M286" s="206"/>
      <c r="N286" s="205" t="n">
        <v>5</v>
      </c>
      <c r="O286" s="205" t="n">
        <v>2023</v>
      </c>
      <c r="P286" s="207" t="s">
        <v>178</v>
      </c>
      <c r="Q286" s="207" t="s">
        <v>292</v>
      </c>
      <c r="R286" s="208" t="n">
        <v>0</v>
      </c>
      <c r="S286" s="209" t="n">
        <v>100</v>
      </c>
      <c r="T286" s="229" t="s">
        <v>382</v>
      </c>
      <c r="U286" s="211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212"/>
      <c r="BN286" s="212"/>
      <c r="BO286" s="212"/>
      <c r="BP286" s="212"/>
      <c r="BQ286" s="212"/>
      <c r="BR286" s="212"/>
      <c r="BS286" s="212"/>
      <c r="BT286" s="212"/>
      <c r="BU286" s="212"/>
      <c r="BV286" s="212"/>
      <c r="BW286" s="212"/>
      <c r="BX286" s="212"/>
      <c r="BY286" s="212"/>
      <c r="BZ286" s="212"/>
      <c r="CA286" s="212"/>
      <c r="CB286" s="212"/>
      <c r="CC286" s="212"/>
      <c r="CD286" s="212"/>
      <c r="CE286" s="212"/>
      <c r="CF286" s="212"/>
      <c r="CG286" s="212"/>
      <c r="CH286" s="212"/>
      <c r="CI286" s="212"/>
      <c r="CJ286" s="212"/>
      <c r="CK286" s="212"/>
      <c r="CL286" s="212"/>
      <c r="CM286" s="212"/>
      <c r="CN286" s="212"/>
      <c r="CO286" s="212"/>
      <c r="CP286" s="212"/>
      <c r="CQ286" s="212"/>
      <c r="CR286" s="212"/>
      <c r="CS286" s="212"/>
      <c r="CT286" s="212"/>
      <c r="CU286" s="212"/>
      <c r="CV286" s="212"/>
      <c r="CW286" s="212"/>
      <c r="CX286" s="212"/>
      <c r="CY286" s="212"/>
      <c r="CZ286" s="212"/>
      <c r="DA286" s="212"/>
      <c r="DB286" s="212"/>
      <c r="DC286" s="212"/>
      <c r="DD286" s="212"/>
      <c r="DE286" s="212"/>
      <c r="DF286" s="212"/>
      <c r="DG286" s="212"/>
      <c r="DH286" s="212"/>
      <c r="DI286" s="212"/>
      <c r="DJ286" s="212"/>
      <c r="DK286" s="212"/>
      <c r="DL286" s="212"/>
      <c r="DM286" s="212"/>
      <c r="DN286" s="212"/>
      <c r="DO286" s="212"/>
      <c r="DP286" s="212"/>
      <c r="DQ286" s="212"/>
      <c r="DR286" s="212"/>
      <c r="DS286" s="212"/>
      <c r="DT286" s="212"/>
      <c r="DU286" s="212"/>
      <c r="DV286" s="212"/>
      <c r="DW286" s="212"/>
      <c r="DX286" s="212"/>
      <c r="DY286" s="212"/>
      <c r="DZ286" s="212"/>
      <c r="EA286" s="212"/>
      <c r="EB286" s="213"/>
      <c r="EC286" s="191"/>
      <c r="ED286" s="191"/>
      <c r="EE286" s="191"/>
      <c r="EF286" s="191"/>
      <c r="EG286" s="191"/>
      <c r="EH286" s="191"/>
      <c r="EI286" s="191"/>
    </row>
    <row r="287" customFormat="false" ht="11.25" hidden="false" customHeight="true" outlineLevel="0" collapsed="false">
      <c r="C287" s="204"/>
      <c r="D287" s="205"/>
      <c r="E287" s="206"/>
      <c r="F287" s="206"/>
      <c r="G287" s="206"/>
      <c r="H287" s="206"/>
      <c r="I287" s="206"/>
      <c r="J287" s="206"/>
      <c r="K287" s="205"/>
      <c r="L287" s="214"/>
      <c r="M287" s="214"/>
      <c r="N287" s="205"/>
      <c r="O287" s="205"/>
      <c r="P287" s="207"/>
      <c r="Q287" s="207"/>
      <c r="R287" s="208"/>
      <c r="S287" s="209"/>
      <c r="T287" s="229"/>
      <c r="U287" s="215"/>
      <c r="V287" s="216" t="n">
        <v>1</v>
      </c>
      <c r="W287" s="183" t="s">
        <v>266</v>
      </c>
      <c r="X287" s="183" t="s">
        <v>363</v>
      </c>
      <c r="Y287" s="183" t="s">
        <v>364</v>
      </c>
      <c r="Z287" s="183" t="s">
        <v>360</v>
      </c>
      <c r="AA287" s="183" t="s">
        <v>361</v>
      </c>
      <c r="AB287" s="183" t="s">
        <v>362</v>
      </c>
      <c r="AC287" s="183" t="s">
        <v>365</v>
      </c>
      <c r="AD287" s="183" t="s">
        <v>366</v>
      </c>
      <c r="AE287" s="183" t="s">
        <v>367</v>
      </c>
      <c r="AF287" s="183" t="s">
        <v>368</v>
      </c>
      <c r="AG287" s="183" t="s">
        <v>360</v>
      </c>
      <c r="AH287" s="183" t="s">
        <v>361</v>
      </c>
      <c r="AI287" s="183" t="s">
        <v>362</v>
      </c>
      <c r="AJ287" s="183" t="s">
        <v>365</v>
      </c>
      <c r="AK287" s="183" t="s">
        <v>366</v>
      </c>
      <c r="AL287" s="217"/>
      <c r="AM287" s="218"/>
      <c r="AN287" s="219"/>
      <c r="AO287" s="219"/>
      <c r="AP287" s="219"/>
      <c r="AQ287" s="219"/>
      <c r="AR287" s="219"/>
      <c r="AS287" s="219"/>
      <c r="AT287" s="219"/>
      <c r="AU287" s="219"/>
      <c r="AV287" s="219"/>
      <c r="AW287" s="143"/>
      <c r="AX287" s="143"/>
      <c r="AY287" s="143"/>
      <c r="AZ287" s="143"/>
      <c r="BA287" s="143"/>
      <c r="BB287" s="143"/>
      <c r="BC287" s="143"/>
      <c r="BD287" s="143"/>
      <c r="BE287" s="143"/>
      <c r="BF287" s="143"/>
      <c r="BG287" s="143"/>
      <c r="BH287" s="143"/>
      <c r="BI287" s="143"/>
      <c r="BJ287" s="143"/>
      <c r="BK287" s="143"/>
      <c r="BL287" s="143"/>
      <c r="BM287" s="143"/>
      <c r="BN287" s="143"/>
      <c r="BO287" s="143"/>
      <c r="BP287" s="143"/>
      <c r="BQ287" s="143"/>
      <c r="BR287" s="143"/>
      <c r="BS287" s="143"/>
      <c r="BT287" s="143"/>
      <c r="BU287" s="143"/>
      <c r="BV287" s="143"/>
      <c r="BW287" s="143"/>
      <c r="BX287" s="143"/>
      <c r="BY287" s="143"/>
      <c r="BZ287" s="143"/>
      <c r="CA287" s="143"/>
      <c r="CB287" s="143"/>
      <c r="CC287" s="143"/>
      <c r="CD287" s="143"/>
      <c r="CE287" s="143"/>
      <c r="CF287" s="143"/>
      <c r="CG287" s="143"/>
      <c r="CH287" s="143"/>
      <c r="CI287" s="143"/>
      <c r="CJ287" s="143"/>
      <c r="CK287" s="143"/>
      <c r="CL287" s="143"/>
      <c r="CM287" s="143"/>
      <c r="CN287" s="143"/>
      <c r="CO287" s="143"/>
      <c r="CP287" s="143"/>
      <c r="CQ287" s="143"/>
      <c r="CR287" s="143"/>
      <c r="CS287" s="143"/>
      <c r="CT287" s="143"/>
      <c r="CU287" s="143"/>
      <c r="CV287" s="143"/>
      <c r="CW287" s="143"/>
      <c r="CX287" s="143"/>
      <c r="CY287" s="143"/>
      <c r="CZ287" s="143"/>
      <c r="DA287" s="143"/>
      <c r="DB287" s="143"/>
      <c r="DC287" s="143"/>
      <c r="DD287" s="143"/>
      <c r="DE287" s="143"/>
      <c r="DF287" s="143"/>
      <c r="DG287" s="143"/>
      <c r="DH287" s="143"/>
      <c r="DI287" s="143"/>
      <c r="DJ287" s="143"/>
      <c r="DK287" s="143"/>
      <c r="DL287" s="143"/>
      <c r="DM287" s="143"/>
      <c r="DN287" s="143"/>
      <c r="DO287" s="143"/>
      <c r="DP287" s="143"/>
      <c r="DQ287" s="143"/>
      <c r="DR287" s="143"/>
      <c r="DS287" s="143"/>
      <c r="DT287" s="143"/>
      <c r="DU287" s="143"/>
      <c r="DV287" s="143"/>
      <c r="DW287" s="143"/>
      <c r="DX287" s="143"/>
      <c r="DY287" s="143"/>
      <c r="DZ287" s="143"/>
      <c r="EA287" s="143"/>
      <c r="EB287" s="213"/>
      <c r="EC287" s="220"/>
      <c r="ED287" s="220"/>
      <c r="EE287" s="220"/>
      <c r="EF287" s="191"/>
      <c r="EG287" s="220"/>
      <c r="EH287" s="220"/>
      <c r="EI287" s="220"/>
      <c r="EJ287" s="220"/>
      <c r="EK287" s="220"/>
    </row>
    <row r="288" customFormat="false" ht="15" hidden="false" customHeight="true" outlineLevel="0" collapsed="false">
      <c r="C288" s="204"/>
      <c r="D288" s="205"/>
      <c r="E288" s="206"/>
      <c r="F288" s="206"/>
      <c r="G288" s="206"/>
      <c r="H288" s="206"/>
      <c r="I288" s="206"/>
      <c r="J288" s="206"/>
      <c r="K288" s="205"/>
      <c r="L288" s="214"/>
      <c r="M288" s="214"/>
      <c r="N288" s="205"/>
      <c r="O288" s="205"/>
      <c r="P288" s="207"/>
      <c r="Q288" s="207"/>
      <c r="R288" s="208"/>
      <c r="S288" s="209"/>
      <c r="T288" s="229"/>
      <c r="U288" s="215"/>
      <c r="V288" s="216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3"/>
      <c r="AL288" s="221"/>
      <c r="AM288" s="183" t="s">
        <v>274</v>
      </c>
      <c r="AN288" s="222" t="s">
        <v>223</v>
      </c>
      <c r="AO288" s="223" t="s">
        <v>56</v>
      </c>
      <c r="AP288" s="223"/>
      <c r="AQ288" s="223"/>
      <c r="AR288" s="223"/>
      <c r="AS288" s="223"/>
      <c r="AT288" s="223"/>
      <c r="AU288" s="223"/>
      <c r="AV288" s="223"/>
      <c r="AW288" s="224" t="n">
        <v>3440.91712</v>
      </c>
      <c r="AX288" s="224" t="n">
        <v>0</v>
      </c>
      <c r="AY288" s="224" t="n">
        <v>665.63712</v>
      </c>
      <c r="AZ288" s="224" t="n">
        <f aca="false">BE288</f>
        <v>0</v>
      </c>
      <c r="BA288" s="224" t="n">
        <f aca="false">BV288</f>
        <v>43.44211</v>
      </c>
      <c r="BB288" s="224" t="n">
        <f aca="false">CM288</f>
        <v>43.44211</v>
      </c>
      <c r="BC288" s="224" t="n">
        <f aca="false">DD288</f>
        <v>5441.83494</v>
      </c>
      <c r="BD288" s="224" t="n">
        <f aca="false">AW288-AX288-BC288</f>
        <v>-2000.91782</v>
      </c>
      <c r="BE288" s="224" t="n">
        <f aca="false">BQ288</f>
        <v>0</v>
      </c>
      <c r="BF288" s="224" t="n">
        <f aca="false">BR288</f>
        <v>0</v>
      </c>
      <c r="BG288" s="224" t="n">
        <f aca="false">BS288</f>
        <v>0</v>
      </c>
      <c r="BH288" s="224" t="n">
        <f aca="false">BT288</f>
        <v>0</v>
      </c>
      <c r="BI288" s="224" t="n">
        <f aca="false">BJ288+BK288+BL288</f>
        <v>0</v>
      </c>
      <c r="BJ288" s="225" t="n">
        <v>0</v>
      </c>
      <c r="BK288" s="225" t="n">
        <v>0</v>
      </c>
      <c r="BL288" s="225" t="n">
        <v>0</v>
      </c>
      <c r="BM288" s="224" t="n">
        <f aca="false">BN288+BO288+BP288</f>
        <v>0</v>
      </c>
      <c r="BN288" s="225" t="n">
        <v>0</v>
      </c>
      <c r="BO288" s="225" t="n">
        <v>0</v>
      </c>
      <c r="BP288" s="225" t="n">
        <v>0</v>
      </c>
      <c r="BQ288" s="224" t="n">
        <f aca="false">BR288+BS288+BT288</f>
        <v>0</v>
      </c>
      <c r="BR288" s="225" t="n">
        <v>0</v>
      </c>
      <c r="BS288" s="225" t="n">
        <v>0</v>
      </c>
      <c r="BT288" s="225" t="n">
        <v>0</v>
      </c>
      <c r="BU288" s="224" t="n">
        <f aca="false">$AW288-$AX288-AZ288</f>
        <v>3440.91712</v>
      </c>
      <c r="BV288" s="224" t="n">
        <f aca="false">CH288</f>
        <v>43.44211</v>
      </c>
      <c r="BW288" s="224" t="n">
        <f aca="false">CI288</f>
        <v>43.44211</v>
      </c>
      <c r="BX288" s="224" t="n">
        <f aca="false">CJ288</f>
        <v>0</v>
      </c>
      <c r="BY288" s="224" t="n">
        <f aca="false">CK288</f>
        <v>0</v>
      </c>
      <c r="BZ288" s="224" t="n">
        <f aca="false">CA288+CB288+CC288</f>
        <v>43.44211</v>
      </c>
      <c r="CA288" s="225" t="n">
        <v>43.44211</v>
      </c>
      <c r="CB288" s="225" t="n">
        <v>0</v>
      </c>
      <c r="CC288" s="225" t="n">
        <v>0</v>
      </c>
      <c r="CD288" s="224" t="n">
        <f aca="false">CE288+CF288+CG288</f>
        <v>43.44211</v>
      </c>
      <c r="CE288" s="225" t="n">
        <v>43.44211</v>
      </c>
      <c r="CF288" s="225" t="n">
        <v>0</v>
      </c>
      <c r="CG288" s="225" t="n">
        <v>0</v>
      </c>
      <c r="CH288" s="224" t="n">
        <f aca="false">CI288+CJ288+CK288</f>
        <v>43.44211</v>
      </c>
      <c r="CI288" s="225" t="n">
        <f aca="false">CE288</f>
        <v>43.44211</v>
      </c>
      <c r="CJ288" s="225" t="n">
        <v>0</v>
      </c>
      <c r="CK288" s="225" t="n">
        <v>0</v>
      </c>
      <c r="CL288" s="224" t="n">
        <f aca="false">$AW288-$AX288-BA288</f>
        <v>3397.47501</v>
      </c>
      <c r="CM288" s="224" t="n">
        <f aca="false">CY288</f>
        <v>43.44211</v>
      </c>
      <c r="CN288" s="224" t="n">
        <f aca="false">CZ288</f>
        <v>43.44211</v>
      </c>
      <c r="CO288" s="224" t="n">
        <f aca="false">DA288</f>
        <v>0</v>
      </c>
      <c r="CP288" s="224" t="n">
        <f aca="false">DB288</f>
        <v>0</v>
      </c>
      <c r="CQ288" s="224" t="n">
        <f aca="false">CR288+CS288+CT288</f>
        <v>43.44211</v>
      </c>
      <c r="CR288" s="225" t="n">
        <f aca="false">CI288</f>
        <v>43.44211</v>
      </c>
      <c r="CS288" s="225" t="n">
        <v>0</v>
      </c>
      <c r="CT288" s="225" t="n">
        <v>0</v>
      </c>
      <c r="CU288" s="224" t="n">
        <f aca="false">CV288+CW288+CX288</f>
        <v>43.44211</v>
      </c>
      <c r="CV288" s="225" t="n">
        <f aca="false">CR288</f>
        <v>43.44211</v>
      </c>
      <c r="CW288" s="225" t="n">
        <v>0</v>
      </c>
      <c r="CX288" s="225" t="n">
        <v>0</v>
      </c>
      <c r="CY288" s="224" t="n">
        <f aca="false">CZ288+DA288+DB288</f>
        <v>43.44211</v>
      </c>
      <c r="CZ288" s="225" t="n">
        <v>43.44211</v>
      </c>
      <c r="DA288" s="225" t="n">
        <v>0</v>
      </c>
      <c r="DB288" s="225" t="n">
        <v>0</v>
      </c>
      <c r="DC288" s="224" t="n">
        <f aca="false">$AW288-$AX288-BB288</f>
        <v>3397.47501</v>
      </c>
      <c r="DD288" s="224" t="n">
        <f aca="false">DP288</f>
        <v>5441.83494</v>
      </c>
      <c r="DE288" s="224" t="n">
        <f aca="false">DQ288</f>
        <v>2666.55359</v>
      </c>
      <c r="DF288" s="224" t="n">
        <f aca="false">DR288</f>
        <v>1423.37135</v>
      </c>
      <c r="DG288" s="224" t="n">
        <f aca="false">DS288</f>
        <v>1351.91</v>
      </c>
      <c r="DH288" s="224" t="n">
        <f aca="false">DI288+DJ288+DK288</f>
        <v>43.44211</v>
      </c>
      <c r="DI288" s="225" t="n">
        <v>43.44211</v>
      </c>
      <c r="DJ288" s="225" t="n">
        <v>0</v>
      </c>
      <c r="DK288" s="225" t="n">
        <v>0</v>
      </c>
      <c r="DL288" s="224" t="n">
        <f aca="false">DM288+DN288+DO288</f>
        <v>43.44211</v>
      </c>
      <c r="DM288" s="225" t="n">
        <v>43.44211</v>
      </c>
      <c r="DN288" s="225" t="n">
        <v>0</v>
      </c>
      <c r="DO288" s="225" t="n">
        <v>0</v>
      </c>
      <c r="DP288" s="224" t="n">
        <f aca="false">DQ288+DR288+DS288</f>
        <v>5441.83494</v>
      </c>
      <c r="DQ288" s="225" t="n">
        <f aca="false">3440.92131-1423.37135-1351.91+2000.91363</f>
        <v>2666.55359</v>
      </c>
      <c r="DR288" s="225" t="n">
        <v>1423.37135</v>
      </c>
      <c r="DS288" s="225" t="n">
        <v>1351.91</v>
      </c>
      <c r="DT288" s="224" t="n">
        <f aca="false">$AW288-$AX288-BC288</f>
        <v>-2000.91782</v>
      </c>
      <c r="DU288" s="224" t="n">
        <f aca="false">BC288-AY288</f>
        <v>4776.19782</v>
      </c>
      <c r="DV288" s="225"/>
      <c r="DW288" s="225"/>
      <c r="DX288" s="226" t="s">
        <v>354</v>
      </c>
      <c r="DY288" s="225" t="n">
        <f aca="false">DU288</f>
        <v>4776.19782</v>
      </c>
      <c r="DZ288" s="226" t="s">
        <v>354</v>
      </c>
      <c r="EA288" s="228" t="s">
        <v>279</v>
      </c>
      <c r="EB288" s="213" t="n">
        <v>0</v>
      </c>
      <c r="EC288" s="190" t="str">
        <f aca="false">AN288 &amp; EB288</f>
        <v>Амортизационные отчисления0</v>
      </c>
      <c r="ED288" s="190" t="str">
        <f aca="false">AN288&amp;AO288</f>
        <v>Амортизационные отчислениянет</v>
      </c>
      <c r="EE288" s="191"/>
      <c r="EF288" s="191"/>
      <c r="EG288" s="220"/>
      <c r="EH288" s="220"/>
      <c r="EI288" s="220"/>
      <c r="EJ288" s="220"/>
      <c r="EV288" s="191"/>
    </row>
    <row r="289" customFormat="false" ht="15" hidden="false" customHeight="true" outlineLevel="0" collapsed="false">
      <c r="C289" s="204"/>
      <c r="D289" s="205"/>
      <c r="E289" s="206"/>
      <c r="F289" s="206"/>
      <c r="G289" s="206"/>
      <c r="H289" s="206"/>
      <c r="I289" s="206"/>
      <c r="J289" s="206"/>
      <c r="K289" s="205"/>
      <c r="L289" s="214"/>
      <c r="M289" s="214"/>
      <c r="N289" s="205"/>
      <c r="O289" s="205"/>
      <c r="P289" s="207"/>
      <c r="Q289" s="207"/>
      <c r="R289" s="208"/>
      <c r="S289" s="209"/>
      <c r="T289" s="229"/>
      <c r="U289" s="215"/>
      <c r="V289" s="216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221"/>
      <c r="AM289" s="183" t="s">
        <v>228</v>
      </c>
      <c r="AN289" s="222" t="s">
        <v>221</v>
      </c>
      <c r="AO289" s="223" t="s">
        <v>56</v>
      </c>
      <c r="AP289" s="223"/>
      <c r="AQ289" s="223"/>
      <c r="AR289" s="223"/>
      <c r="AS289" s="223"/>
      <c r="AT289" s="223"/>
      <c r="AU289" s="223"/>
      <c r="AV289" s="223"/>
      <c r="AW289" s="224" t="n">
        <v>2849.03</v>
      </c>
      <c r="AX289" s="224" t="n">
        <v>0</v>
      </c>
      <c r="AY289" s="224" t="n">
        <v>2849.03</v>
      </c>
      <c r="AZ289" s="224" t="n">
        <f aca="false">BE289</f>
        <v>0</v>
      </c>
      <c r="BA289" s="224" t="n">
        <f aca="false">BV289</f>
        <v>0</v>
      </c>
      <c r="BB289" s="224" t="n">
        <f aca="false">CM289</f>
        <v>0</v>
      </c>
      <c r="BC289" s="224" t="n">
        <f aca="false">DD289</f>
        <v>848.11637</v>
      </c>
      <c r="BD289" s="224" t="n">
        <f aca="false">AW289-AX289-BC289</f>
        <v>2000.91363</v>
      </c>
      <c r="BE289" s="224" t="n">
        <f aca="false">BQ289</f>
        <v>0</v>
      </c>
      <c r="BF289" s="224" t="n">
        <f aca="false">BR289</f>
        <v>0</v>
      </c>
      <c r="BG289" s="224" t="n">
        <f aca="false">BS289</f>
        <v>0</v>
      </c>
      <c r="BH289" s="224" t="n">
        <f aca="false">BT289</f>
        <v>0</v>
      </c>
      <c r="BI289" s="224" t="n">
        <f aca="false">BJ289+BK289+BL289</f>
        <v>0</v>
      </c>
      <c r="BJ289" s="225" t="n">
        <v>0</v>
      </c>
      <c r="BK289" s="225" t="n">
        <v>0</v>
      </c>
      <c r="BL289" s="225" t="n">
        <v>0</v>
      </c>
      <c r="BM289" s="224" t="n">
        <f aca="false">BN289+BO289+BP289</f>
        <v>0</v>
      </c>
      <c r="BN289" s="225" t="n">
        <v>0</v>
      </c>
      <c r="BO289" s="225" t="n">
        <v>0</v>
      </c>
      <c r="BP289" s="225" t="n">
        <v>0</v>
      </c>
      <c r="BQ289" s="224" t="n">
        <f aca="false">BR289+BS289+BT289</f>
        <v>0</v>
      </c>
      <c r="BR289" s="225" t="n">
        <v>0</v>
      </c>
      <c r="BS289" s="225" t="n">
        <v>0</v>
      </c>
      <c r="BT289" s="225" t="n">
        <v>0</v>
      </c>
      <c r="BU289" s="224" t="n">
        <f aca="false">$AW289-$AX289-AZ289</f>
        <v>2849.03</v>
      </c>
      <c r="BV289" s="224" t="n">
        <f aca="false">CH289</f>
        <v>0</v>
      </c>
      <c r="BW289" s="224" t="n">
        <f aca="false">CI289</f>
        <v>0</v>
      </c>
      <c r="BX289" s="224" t="n">
        <f aca="false">CJ289</f>
        <v>0</v>
      </c>
      <c r="BY289" s="224" t="n">
        <f aca="false">CK289</f>
        <v>0</v>
      </c>
      <c r="BZ289" s="224" t="n">
        <f aca="false">CA289+CB289+CC289</f>
        <v>0</v>
      </c>
      <c r="CA289" s="225" t="n">
        <v>0</v>
      </c>
      <c r="CB289" s="225" t="n">
        <v>0</v>
      </c>
      <c r="CC289" s="225" t="n">
        <v>0</v>
      </c>
      <c r="CD289" s="224" t="n">
        <f aca="false">CE289+CF289+CG289</f>
        <v>0</v>
      </c>
      <c r="CE289" s="225" t="n">
        <v>0</v>
      </c>
      <c r="CF289" s="225" t="n">
        <v>0</v>
      </c>
      <c r="CG289" s="225" t="n">
        <v>0</v>
      </c>
      <c r="CH289" s="224" t="n">
        <f aca="false">CI289+CJ289+CK289</f>
        <v>0</v>
      </c>
      <c r="CI289" s="225" t="n">
        <v>0</v>
      </c>
      <c r="CJ289" s="225" t="n">
        <v>0</v>
      </c>
      <c r="CK289" s="225" t="n">
        <v>0</v>
      </c>
      <c r="CL289" s="224" t="n">
        <f aca="false">$AW289-$AX289-BA289</f>
        <v>2849.03</v>
      </c>
      <c r="CM289" s="224" t="n">
        <f aca="false">CY289</f>
        <v>0</v>
      </c>
      <c r="CN289" s="224" t="n">
        <f aca="false">CZ289</f>
        <v>0</v>
      </c>
      <c r="CO289" s="224" t="n">
        <f aca="false">DA289</f>
        <v>0</v>
      </c>
      <c r="CP289" s="224" t="n">
        <f aca="false">DB289</f>
        <v>0</v>
      </c>
      <c r="CQ289" s="224" t="n">
        <f aca="false">CR289+CS289+CT289</f>
        <v>0</v>
      </c>
      <c r="CR289" s="225" t="n">
        <v>0</v>
      </c>
      <c r="CS289" s="225" t="n">
        <v>0</v>
      </c>
      <c r="CT289" s="225" t="n">
        <v>0</v>
      </c>
      <c r="CU289" s="224" t="n">
        <f aca="false">CV289+CW289+CX289</f>
        <v>0</v>
      </c>
      <c r="CV289" s="225" t="n">
        <v>0</v>
      </c>
      <c r="CW289" s="225" t="n">
        <v>0</v>
      </c>
      <c r="CX289" s="225" t="n">
        <v>0</v>
      </c>
      <c r="CY289" s="224" t="n">
        <f aca="false">CZ289+DA289+DB289</f>
        <v>0</v>
      </c>
      <c r="CZ289" s="225" t="n">
        <v>0</v>
      </c>
      <c r="DA289" s="225" t="n">
        <v>0</v>
      </c>
      <c r="DB289" s="225" t="n">
        <v>0</v>
      </c>
      <c r="DC289" s="224" t="n">
        <f aca="false">$AW289-$AX289-BB289</f>
        <v>2849.03</v>
      </c>
      <c r="DD289" s="224" t="n">
        <f aca="false">DP289</f>
        <v>848.11637</v>
      </c>
      <c r="DE289" s="224" t="n">
        <f aca="false">DQ289</f>
        <v>848.11637</v>
      </c>
      <c r="DF289" s="224" t="n">
        <f aca="false">DR289</f>
        <v>0</v>
      </c>
      <c r="DG289" s="224" t="n">
        <f aca="false">DS289</f>
        <v>0</v>
      </c>
      <c r="DH289" s="224" t="n">
        <f aca="false">DI289+DJ289+DK289</f>
        <v>0</v>
      </c>
      <c r="DI289" s="225" t="n">
        <v>0</v>
      </c>
      <c r="DJ289" s="225" t="n">
        <v>0</v>
      </c>
      <c r="DK289" s="225" t="n">
        <v>0</v>
      </c>
      <c r="DL289" s="224" t="n">
        <f aca="false">DM289+DN289+DO289</f>
        <v>0</v>
      </c>
      <c r="DM289" s="225" t="n">
        <v>0</v>
      </c>
      <c r="DN289" s="225" t="n">
        <v>0</v>
      </c>
      <c r="DO289" s="225" t="n">
        <v>0</v>
      </c>
      <c r="DP289" s="224" t="n">
        <f aca="false">DQ289+DR289+DS289</f>
        <v>848.11637</v>
      </c>
      <c r="DQ289" s="225" t="n">
        <v>848.11637</v>
      </c>
      <c r="DR289" s="225" t="n">
        <v>0</v>
      </c>
      <c r="DS289" s="225" t="n">
        <v>0</v>
      </c>
      <c r="DT289" s="224" t="n">
        <f aca="false">$AW289-$AX289-BC289</f>
        <v>2000.91363</v>
      </c>
      <c r="DU289" s="224" t="n">
        <f aca="false">BC289-AY289</f>
        <v>-2000.91363</v>
      </c>
      <c r="DV289" s="225"/>
      <c r="DW289" s="225"/>
      <c r="DX289" s="226" t="s">
        <v>354</v>
      </c>
      <c r="DY289" s="225" t="n">
        <f aca="false">-DU289</f>
        <v>2000.91363</v>
      </c>
      <c r="DZ289" s="226" t="s">
        <v>354</v>
      </c>
      <c r="EA289" s="227"/>
      <c r="EB289" s="213" t="n">
        <v>0</v>
      </c>
      <c r="EC289" s="190" t="str">
        <f aca="false">AN289 &amp; EB289</f>
        <v>Прибыль направляемая на инвестиции0</v>
      </c>
      <c r="ED289" s="190" t="str">
        <f aca="false">AN289&amp;AO289</f>
        <v>Прибыль направляемая на инвестициинет</v>
      </c>
      <c r="EE289" s="191"/>
      <c r="EF289" s="191"/>
      <c r="EG289" s="220"/>
      <c r="EH289" s="220"/>
      <c r="EI289" s="220"/>
      <c r="EJ289" s="220"/>
      <c r="EV289" s="191"/>
    </row>
    <row r="290" customFormat="false" ht="11.25" hidden="false" customHeight="true" outlineLevel="0" collapsed="false">
      <c r="C290" s="204"/>
      <c r="D290" s="205" t="n">
        <v>72</v>
      </c>
      <c r="E290" s="206" t="s">
        <v>259</v>
      </c>
      <c r="F290" s="206" t="s">
        <v>260</v>
      </c>
      <c r="G290" s="206" t="s">
        <v>261</v>
      </c>
      <c r="H290" s="206" t="s">
        <v>383</v>
      </c>
      <c r="I290" s="206" t="s">
        <v>263</v>
      </c>
      <c r="J290" s="206" t="s">
        <v>263</v>
      </c>
      <c r="K290" s="205" t="s">
        <v>264</v>
      </c>
      <c r="L290" s="206"/>
      <c r="M290" s="206"/>
      <c r="N290" s="205" t="n">
        <v>5</v>
      </c>
      <c r="O290" s="205" t="n">
        <v>2022</v>
      </c>
      <c r="P290" s="207" t="s">
        <v>178</v>
      </c>
      <c r="Q290" s="207" t="s">
        <v>276</v>
      </c>
      <c r="R290" s="208" t="n">
        <v>0</v>
      </c>
      <c r="S290" s="209" t="n">
        <v>0</v>
      </c>
      <c r="T290" s="210"/>
      <c r="U290" s="211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  <c r="BI290" s="212"/>
      <c r="BJ290" s="212"/>
      <c r="BK290" s="212"/>
      <c r="BL290" s="212"/>
      <c r="BM290" s="212"/>
      <c r="BN290" s="212"/>
      <c r="BO290" s="212"/>
      <c r="BP290" s="212"/>
      <c r="BQ290" s="212"/>
      <c r="BR290" s="212"/>
      <c r="BS290" s="212"/>
      <c r="BT290" s="212"/>
      <c r="BU290" s="212"/>
      <c r="BV290" s="212"/>
      <c r="BW290" s="212"/>
      <c r="BX290" s="212"/>
      <c r="BY290" s="212"/>
      <c r="BZ290" s="212"/>
      <c r="CA290" s="212"/>
      <c r="CB290" s="212"/>
      <c r="CC290" s="212"/>
      <c r="CD290" s="212"/>
      <c r="CE290" s="212"/>
      <c r="CF290" s="212"/>
      <c r="CG290" s="212"/>
      <c r="CH290" s="212"/>
      <c r="CI290" s="212"/>
      <c r="CJ290" s="212"/>
      <c r="CK290" s="212"/>
      <c r="CL290" s="212"/>
      <c r="CM290" s="212"/>
      <c r="CN290" s="212"/>
      <c r="CO290" s="212"/>
      <c r="CP290" s="212"/>
      <c r="CQ290" s="212"/>
      <c r="CR290" s="212"/>
      <c r="CS290" s="212"/>
      <c r="CT290" s="212"/>
      <c r="CU290" s="212"/>
      <c r="CV290" s="212"/>
      <c r="CW290" s="212"/>
      <c r="CX290" s="212"/>
      <c r="CY290" s="212"/>
      <c r="CZ290" s="212"/>
      <c r="DA290" s="212"/>
      <c r="DB290" s="212"/>
      <c r="DC290" s="212"/>
      <c r="DD290" s="212"/>
      <c r="DE290" s="212"/>
      <c r="DF290" s="212"/>
      <c r="DG290" s="212"/>
      <c r="DH290" s="212"/>
      <c r="DI290" s="212"/>
      <c r="DJ290" s="212"/>
      <c r="DK290" s="212"/>
      <c r="DL290" s="212"/>
      <c r="DM290" s="212"/>
      <c r="DN290" s="212"/>
      <c r="DO290" s="212"/>
      <c r="DP290" s="212"/>
      <c r="DQ290" s="212"/>
      <c r="DR290" s="212"/>
      <c r="DS290" s="212"/>
      <c r="DT290" s="212"/>
      <c r="DU290" s="212"/>
      <c r="DV290" s="212"/>
      <c r="DW290" s="212"/>
      <c r="DX290" s="212"/>
      <c r="DY290" s="212"/>
      <c r="DZ290" s="212"/>
      <c r="EA290" s="212"/>
      <c r="EB290" s="213"/>
      <c r="EC290" s="191"/>
      <c r="ED290" s="191"/>
      <c r="EE290" s="191"/>
      <c r="EF290" s="191"/>
      <c r="EG290" s="191"/>
      <c r="EH290" s="191"/>
      <c r="EI290" s="191"/>
    </row>
    <row r="291" customFormat="false" ht="11.25" hidden="false" customHeight="true" outlineLevel="0" collapsed="false">
      <c r="C291" s="204"/>
      <c r="D291" s="205"/>
      <c r="E291" s="206"/>
      <c r="F291" s="206"/>
      <c r="G291" s="206"/>
      <c r="H291" s="206"/>
      <c r="I291" s="206"/>
      <c r="J291" s="206"/>
      <c r="K291" s="205"/>
      <c r="L291" s="214"/>
      <c r="M291" s="214"/>
      <c r="N291" s="205"/>
      <c r="O291" s="205"/>
      <c r="P291" s="207"/>
      <c r="Q291" s="207"/>
      <c r="R291" s="208"/>
      <c r="S291" s="209"/>
      <c r="T291" s="210"/>
      <c r="U291" s="215"/>
      <c r="V291" s="216" t="n">
        <v>1</v>
      </c>
      <c r="W291" s="183" t="s">
        <v>266</v>
      </c>
      <c r="X291" s="183" t="s">
        <v>308</v>
      </c>
      <c r="Y291" s="183" t="s">
        <v>268</v>
      </c>
      <c r="Z291" s="183" t="s">
        <v>269</v>
      </c>
      <c r="AA291" s="183" t="s">
        <v>269</v>
      </c>
      <c r="AB291" s="183" t="s">
        <v>264</v>
      </c>
      <c r="AC291" s="183" t="s">
        <v>270</v>
      </c>
      <c r="AD291" s="183" t="s">
        <v>271</v>
      </c>
      <c r="AE291" s="183" t="s">
        <v>309</v>
      </c>
      <c r="AF291" s="183" t="s">
        <v>310</v>
      </c>
      <c r="AG291" s="183" t="s">
        <v>263</v>
      </c>
      <c r="AH291" s="183" t="s">
        <v>263</v>
      </c>
      <c r="AI291" s="183" t="s">
        <v>264</v>
      </c>
      <c r="AJ291" s="183" t="s">
        <v>270</v>
      </c>
      <c r="AK291" s="183" t="s">
        <v>271</v>
      </c>
      <c r="AL291" s="217"/>
      <c r="AM291" s="218"/>
      <c r="AN291" s="219"/>
      <c r="AO291" s="219"/>
      <c r="AP291" s="219"/>
      <c r="AQ291" s="219"/>
      <c r="AR291" s="219"/>
      <c r="AS291" s="219"/>
      <c r="AT291" s="219"/>
      <c r="AU291" s="219"/>
      <c r="AV291" s="219"/>
      <c r="AW291" s="143"/>
      <c r="AX291" s="143"/>
      <c r="AY291" s="143"/>
      <c r="AZ291" s="143"/>
      <c r="BA291" s="143"/>
      <c r="BB291" s="143"/>
      <c r="BC291" s="143"/>
      <c r="BD291" s="143"/>
      <c r="BE291" s="143"/>
      <c r="BF291" s="143"/>
      <c r="BG291" s="143"/>
      <c r="BH291" s="143"/>
      <c r="BI291" s="143"/>
      <c r="BJ291" s="143"/>
      <c r="BK291" s="143"/>
      <c r="BL291" s="143"/>
      <c r="BM291" s="143"/>
      <c r="BN291" s="143"/>
      <c r="BO291" s="143"/>
      <c r="BP291" s="143"/>
      <c r="BQ291" s="143"/>
      <c r="BR291" s="143"/>
      <c r="BS291" s="143"/>
      <c r="BT291" s="143"/>
      <c r="BU291" s="143"/>
      <c r="BV291" s="143"/>
      <c r="BW291" s="143"/>
      <c r="BX291" s="143"/>
      <c r="BY291" s="143"/>
      <c r="BZ291" s="143"/>
      <c r="CA291" s="143"/>
      <c r="CB291" s="143"/>
      <c r="CC291" s="143"/>
      <c r="CD291" s="143"/>
      <c r="CE291" s="143"/>
      <c r="CF291" s="143"/>
      <c r="CG291" s="143"/>
      <c r="CH291" s="143"/>
      <c r="CI291" s="143"/>
      <c r="CJ291" s="143"/>
      <c r="CK291" s="143"/>
      <c r="CL291" s="143"/>
      <c r="CM291" s="143"/>
      <c r="CN291" s="143"/>
      <c r="CO291" s="143"/>
      <c r="CP291" s="143"/>
      <c r="CQ291" s="143"/>
      <c r="CR291" s="143"/>
      <c r="CS291" s="143"/>
      <c r="CT291" s="143"/>
      <c r="CU291" s="143"/>
      <c r="CV291" s="143"/>
      <c r="CW291" s="143"/>
      <c r="CX291" s="143"/>
      <c r="CY291" s="143"/>
      <c r="CZ291" s="143"/>
      <c r="DA291" s="143"/>
      <c r="DB291" s="143"/>
      <c r="DC291" s="143"/>
      <c r="DD291" s="143"/>
      <c r="DE291" s="143"/>
      <c r="DF291" s="143"/>
      <c r="DG291" s="143"/>
      <c r="DH291" s="143"/>
      <c r="DI291" s="143"/>
      <c r="DJ291" s="143"/>
      <c r="DK291" s="143"/>
      <c r="DL291" s="143"/>
      <c r="DM291" s="143"/>
      <c r="DN291" s="143"/>
      <c r="DO291" s="143"/>
      <c r="DP291" s="143"/>
      <c r="DQ291" s="143"/>
      <c r="DR291" s="143"/>
      <c r="DS291" s="143"/>
      <c r="DT291" s="143"/>
      <c r="DU291" s="143"/>
      <c r="DV291" s="143"/>
      <c r="DW291" s="143"/>
      <c r="DX291" s="143"/>
      <c r="DY291" s="143"/>
      <c r="DZ291" s="143"/>
      <c r="EA291" s="143"/>
      <c r="EB291" s="213"/>
      <c r="EC291" s="220"/>
      <c r="ED291" s="220"/>
      <c r="EE291" s="220"/>
      <c r="EF291" s="191"/>
      <c r="EG291" s="220"/>
      <c r="EH291" s="220"/>
      <c r="EI291" s="220"/>
      <c r="EJ291" s="220"/>
      <c r="EK291" s="220"/>
    </row>
    <row r="292" customFormat="false" ht="15" hidden="false" customHeight="true" outlineLevel="0" collapsed="false">
      <c r="C292" s="204"/>
      <c r="D292" s="205"/>
      <c r="E292" s="206"/>
      <c r="F292" s="206"/>
      <c r="G292" s="206"/>
      <c r="H292" s="206"/>
      <c r="I292" s="206"/>
      <c r="J292" s="206"/>
      <c r="K292" s="205"/>
      <c r="L292" s="214"/>
      <c r="M292" s="214"/>
      <c r="N292" s="205"/>
      <c r="O292" s="205"/>
      <c r="P292" s="207"/>
      <c r="Q292" s="207"/>
      <c r="R292" s="208"/>
      <c r="S292" s="209"/>
      <c r="T292" s="210"/>
      <c r="U292" s="215"/>
      <c r="V292" s="216"/>
      <c r="W292" s="183"/>
      <c r="X292" s="183"/>
      <c r="Y292" s="183"/>
      <c r="Z292" s="183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183"/>
      <c r="AK292" s="183"/>
      <c r="AL292" s="221"/>
      <c r="AM292" s="183" t="s">
        <v>274</v>
      </c>
      <c r="AN292" s="222" t="s">
        <v>223</v>
      </c>
      <c r="AO292" s="223" t="s">
        <v>56</v>
      </c>
      <c r="AP292" s="223"/>
      <c r="AQ292" s="223"/>
      <c r="AR292" s="223"/>
      <c r="AS292" s="223"/>
      <c r="AT292" s="223"/>
      <c r="AU292" s="223"/>
      <c r="AV292" s="223"/>
      <c r="AW292" s="224" t="n">
        <v>323.68716</v>
      </c>
      <c r="AX292" s="224" t="n">
        <v>0</v>
      </c>
      <c r="AY292" s="224" t="n">
        <v>323.68716</v>
      </c>
      <c r="AZ292" s="224" t="n">
        <f aca="false">BE292</f>
        <v>0</v>
      </c>
      <c r="BA292" s="224" t="n">
        <f aca="false">BV292</f>
        <v>0</v>
      </c>
      <c r="BB292" s="224" t="n">
        <f aca="false">CM292</f>
        <v>0</v>
      </c>
      <c r="BC292" s="224" t="n">
        <f aca="false">DD292</f>
        <v>0</v>
      </c>
      <c r="BD292" s="224" t="n">
        <f aca="false">AW292-AX292-BC292</f>
        <v>323.68716</v>
      </c>
      <c r="BE292" s="224" t="n">
        <f aca="false">BQ292</f>
        <v>0</v>
      </c>
      <c r="BF292" s="224" t="n">
        <f aca="false">BR292</f>
        <v>0</v>
      </c>
      <c r="BG292" s="224" t="n">
        <f aca="false">BS292</f>
        <v>0</v>
      </c>
      <c r="BH292" s="224" t="n">
        <f aca="false">BT292</f>
        <v>0</v>
      </c>
      <c r="BI292" s="224" t="n">
        <f aca="false">BJ292+BK292+BL292</f>
        <v>0</v>
      </c>
      <c r="BJ292" s="225" t="n">
        <v>0</v>
      </c>
      <c r="BK292" s="225" t="n">
        <v>0</v>
      </c>
      <c r="BL292" s="225" t="n">
        <v>0</v>
      </c>
      <c r="BM292" s="224" t="n">
        <f aca="false">BN292+BO292+BP292</f>
        <v>0</v>
      </c>
      <c r="BN292" s="225" t="n">
        <v>0</v>
      </c>
      <c r="BO292" s="225" t="n">
        <v>0</v>
      </c>
      <c r="BP292" s="225" t="n">
        <v>0</v>
      </c>
      <c r="BQ292" s="224" t="n">
        <f aca="false">BR292+BS292+BT292</f>
        <v>0</v>
      </c>
      <c r="BR292" s="225" t="n">
        <v>0</v>
      </c>
      <c r="BS292" s="225" t="n">
        <v>0</v>
      </c>
      <c r="BT292" s="225" t="n">
        <v>0</v>
      </c>
      <c r="BU292" s="224" t="n">
        <f aca="false">$AW292-$AX292-AZ292</f>
        <v>323.68716</v>
      </c>
      <c r="BV292" s="224" t="n">
        <f aca="false">CH292</f>
        <v>0</v>
      </c>
      <c r="BW292" s="224" t="n">
        <f aca="false">CI292</f>
        <v>0</v>
      </c>
      <c r="BX292" s="224" t="n">
        <f aca="false">CJ292</f>
        <v>0</v>
      </c>
      <c r="BY292" s="224" t="n">
        <f aca="false">CK292</f>
        <v>0</v>
      </c>
      <c r="BZ292" s="224" t="n">
        <f aca="false">CA292+CB292+CC292</f>
        <v>0</v>
      </c>
      <c r="CA292" s="225" t="n">
        <v>0</v>
      </c>
      <c r="CB292" s="225" t="n">
        <v>0</v>
      </c>
      <c r="CC292" s="225" t="n">
        <v>0</v>
      </c>
      <c r="CD292" s="224" t="n">
        <f aca="false">CE292+CF292+CG292</f>
        <v>0</v>
      </c>
      <c r="CE292" s="225" t="n">
        <v>0</v>
      </c>
      <c r="CF292" s="225" t="n">
        <v>0</v>
      </c>
      <c r="CG292" s="225" t="n">
        <v>0</v>
      </c>
      <c r="CH292" s="224" t="n">
        <f aca="false">CI292+CJ292+CK292</f>
        <v>0</v>
      </c>
      <c r="CI292" s="225" t="n">
        <v>0</v>
      </c>
      <c r="CJ292" s="225" t="n">
        <v>0</v>
      </c>
      <c r="CK292" s="225" t="n">
        <v>0</v>
      </c>
      <c r="CL292" s="224" t="n">
        <f aca="false">$AW292-$AX292-BA292</f>
        <v>323.68716</v>
      </c>
      <c r="CM292" s="224" t="n">
        <f aca="false">CY292</f>
        <v>0</v>
      </c>
      <c r="CN292" s="224" t="n">
        <f aca="false">CZ292</f>
        <v>0</v>
      </c>
      <c r="CO292" s="224" t="n">
        <f aca="false">DA292</f>
        <v>0</v>
      </c>
      <c r="CP292" s="224" t="n">
        <f aca="false">DB292</f>
        <v>0</v>
      </c>
      <c r="CQ292" s="224" t="n">
        <f aca="false">CR292+CS292+CT292</f>
        <v>0</v>
      </c>
      <c r="CR292" s="225" t="n">
        <v>0</v>
      </c>
      <c r="CS292" s="225" t="n">
        <v>0</v>
      </c>
      <c r="CT292" s="225" t="n">
        <v>0</v>
      </c>
      <c r="CU292" s="224" t="n">
        <f aca="false">CV292+CW292+CX292</f>
        <v>0</v>
      </c>
      <c r="CV292" s="225" t="n">
        <v>0</v>
      </c>
      <c r="CW292" s="225" t="n">
        <v>0</v>
      </c>
      <c r="CX292" s="225" t="n">
        <v>0</v>
      </c>
      <c r="CY292" s="224" t="n">
        <f aca="false">CZ292+DA292+DB292</f>
        <v>0</v>
      </c>
      <c r="CZ292" s="225" t="n">
        <v>0</v>
      </c>
      <c r="DA292" s="225" t="n">
        <v>0</v>
      </c>
      <c r="DB292" s="225" t="n">
        <v>0</v>
      </c>
      <c r="DC292" s="224" t="n">
        <f aca="false">$AW292-$AX292-BB292</f>
        <v>323.68716</v>
      </c>
      <c r="DD292" s="224" t="n">
        <f aca="false">DP292</f>
        <v>0</v>
      </c>
      <c r="DE292" s="224" t="n">
        <f aca="false">DQ292</f>
        <v>0</v>
      </c>
      <c r="DF292" s="224" t="n">
        <f aca="false">DR292</f>
        <v>0</v>
      </c>
      <c r="DG292" s="224" t="n">
        <f aca="false">DS292</f>
        <v>0</v>
      </c>
      <c r="DH292" s="224" t="n">
        <f aca="false">DI292+DJ292+DK292</f>
        <v>0</v>
      </c>
      <c r="DI292" s="225" t="n">
        <v>0</v>
      </c>
      <c r="DJ292" s="225" t="n">
        <v>0</v>
      </c>
      <c r="DK292" s="225" t="n">
        <v>0</v>
      </c>
      <c r="DL292" s="224" t="n">
        <f aca="false">DM292+DN292+DO292</f>
        <v>0</v>
      </c>
      <c r="DM292" s="225" t="n">
        <v>0</v>
      </c>
      <c r="DN292" s="225" t="n">
        <v>0</v>
      </c>
      <c r="DO292" s="225" t="n">
        <v>0</v>
      </c>
      <c r="DP292" s="224" t="n">
        <f aca="false">DQ292+DR292+DS292</f>
        <v>0</v>
      </c>
      <c r="DQ292" s="225" t="n">
        <v>0</v>
      </c>
      <c r="DR292" s="225" t="n">
        <v>0</v>
      </c>
      <c r="DS292" s="225" t="n">
        <v>0</v>
      </c>
      <c r="DT292" s="224" t="n">
        <f aca="false">$AW292-$AX292-BC292</f>
        <v>323.68716</v>
      </c>
      <c r="DU292" s="224" t="n">
        <f aca="false">BC292-AY292</f>
        <v>-323.68716</v>
      </c>
      <c r="DV292" s="225"/>
      <c r="DW292" s="225"/>
      <c r="DX292" s="226" t="s">
        <v>336</v>
      </c>
      <c r="DY292" s="225" t="n">
        <f aca="false">DT292</f>
        <v>323.68716</v>
      </c>
      <c r="DZ292" s="226" t="s">
        <v>336</v>
      </c>
      <c r="EA292" s="227"/>
      <c r="EB292" s="213" t="n">
        <v>0</v>
      </c>
      <c r="EC292" s="190" t="str">
        <f aca="false">AN292 &amp; EB292</f>
        <v>Амортизационные отчисления0</v>
      </c>
      <c r="ED292" s="190" t="str">
        <f aca="false">AN292&amp;AO292</f>
        <v>Амортизационные отчислениянет</v>
      </c>
      <c r="EE292" s="191"/>
      <c r="EF292" s="191"/>
      <c r="EG292" s="220"/>
      <c r="EH292" s="220"/>
      <c r="EI292" s="220"/>
      <c r="EJ292" s="220"/>
      <c r="EV292" s="191"/>
    </row>
    <row r="293" customFormat="false" ht="11.25" hidden="false" customHeight="true" outlineLevel="0" collapsed="false">
      <c r="C293" s="204"/>
      <c r="D293" s="205" t="n">
        <v>73</v>
      </c>
      <c r="E293" s="206" t="s">
        <v>259</v>
      </c>
      <c r="F293" s="206" t="s">
        <v>260</v>
      </c>
      <c r="G293" s="206" t="s">
        <v>261</v>
      </c>
      <c r="H293" s="206" t="s">
        <v>384</v>
      </c>
      <c r="I293" s="206" t="s">
        <v>345</v>
      </c>
      <c r="J293" s="206" t="s">
        <v>346</v>
      </c>
      <c r="K293" s="205" t="s">
        <v>347</v>
      </c>
      <c r="L293" s="206"/>
      <c r="M293" s="206"/>
      <c r="N293" s="205" t="n">
        <v>5</v>
      </c>
      <c r="O293" s="205" t="n">
        <v>2023</v>
      </c>
      <c r="P293" s="207" t="s">
        <v>178</v>
      </c>
      <c r="Q293" s="207" t="s">
        <v>276</v>
      </c>
      <c r="R293" s="208" t="n">
        <v>0</v>
      </c>
      <c r="S293" s="209" t="n">
        <v>3.22</v>
      </c>
      <c r="T293" s="229" t="s">
        <v>385</v>
      </c>
      <c r="U293" s="211"/>
      <c r="V293" s="212"/>
      <c r="W293" s="212"/>
      <c r="X293" s="212"/>
      <c r="Y293" s="212"/>
      <c r="Z293" s="212"/>
      <c r="AA293" s="212"/>
      <c r="AB293" s="212"/>
      <c r="AC293" s="212"/>
      <c r="AD293" s="212"/>
      <c r="AE293" s="212"/>
      <c r="AF293" s="212"/>
      <c r="AG293" s="212"/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  <c r="BI293" s="212"/>
      <c r="BJ293" s="212"/>
      <c r="BK293" s="212"/>
      <c r="BL293" s="212"/>
      <c r="BM293" s="212"/>
      <c r="BN293" s="212"/>
      <c r="BO293" s="212"/>
      <c r="BP293" s="212"/>
      <c r="BQ293" s="212"/>
      <c r="BR293" s="212"/>
      <c r="BS293" s="212"/>
      <c r="BT293" s="212"/>
      <c r="BU293" s="212"/>
      <c r="BV293" s="212"/>
      <c r="BW293" s="212"/>
      <c r="BX293" s="212"/>
      <c r="BY293" s="212"/>
      <c r="BZ293" s="212"/>
      <c r="CA293" s="212"/>
      <c r="CB293" s="212"/>
      <c r="CC293" s="212"/>
      <c r="CD293" s="212"/>
      <c r="CE293" s="212"/>
      <c r="CF293" s="212"/>
      <c r="CG293" s="212"/>
      <c r="CH293" s="212"/>
      <c r="CI293" s="212"/>
      <c r="CJ293" s="212"/>
      <c r="CK293" s="212"/>
      <c r="CL293" s="212"/>
      <c r="CM293" s="212"/>
      <c r="CN293" s="212"/>
      <c r="CO293" s="212"/>
      <c r="CP293" s="212"/>
      <c r="CQ293" s="212"/>
      <c r="CR293" s="212"/>
      <c r="CS293" s="212"/>
      <c r="CT293" s="212"/>
      <c r="CU293" s="212"/>
      <c r="CV293" s="212"/>
      <c r="CW293" s="212"/>
      <c r="CX293" s="212"/>
      <c r="CY293" s="212"/>
      <c r="CZ293" s="212"/>
      <c r="DA293" s="212"/>
      <c r="DB293" s="212"/>
      <c r="DC293" s="212"/>
      <c r="DD293" s="212"/>
      <c r="DE293" s="212"/>
      <c r="DF293" s="212"/>
      <c r="DG293" s="212"/>
      <c r="DH293" s="212"/>
      <c r="DI293" s="212"/>
      <c r="DJ293" s="212"/>
      <c r="DK293" s="212"/>
      <c r="DL293" s="212"/>
      <c r="DM293" s="212"/>
      <c r="DN293" s="212"/>
      <c r="DO293" s="212"/>
      <c r="DP293" s="212"/>
      <c r="DQ293" s="212"/>
      <c r="DR293" s="212"/>
      <c r="DS293" s="212"/>
      <c r="DT293" s="212"/>
      <c r="DU293" s="212"/>
      <c r="DV293" s="212"/>
      <c r="DW293" s="212"/>
      <c r="DX293" s="212"/>
      <c r="DY293" s="212"/>
      <c r="DZ293" s="212"/>
      <c r="EA293" s="212"/>
      <c r="EB293" s="213"/>
      <c r="EC293" s="191"/>
      <c r="ED293" s="191"/>
      <c r="EE293" s="191"/>
      <c r="EF293" s="191"/>
      <c r="EG293" s="191"/>
      <c r="EH293" s="191"/>
      <c r="EI293" s="191"/>
    </row>
    <row r="294" customFormat="false" ht="11.25" hidden="false" customHeight="true" outlineLevel="0" collapsed="false">
      <c r="C294" s="204"/>
      <c r="D294" s="205"/>
      <c r="E294" s="206"/>
      <c r="F294" s="206"/>
      <c r="G294" s="206"/>
      <c r="H294" s="206"/>
      <c r="I294" s="206"/>
      <c r="J294" s="206"/>
      <c r="K294" s="205"/>
      <c r="L294" s="214"/>
      <c r="M294" s="214"/>
      <c r="N294" s="205"/>
      <c r="O294" s="205"/>
      <c r="P294" s="207"/>
      <c r="Q294" s="207"/>
      <c r="R294" s="208"/>
      <c r="S294" s="209"/>
      <c r="T294" s="229"/>
      <c r="U294" s="215"/>
      <c r="V294" s="216" t="n">
        <v>1</v>
      </c>
      <c r="W294" s="183" t="s">
        <v>266</v>
      </c>
      <c r="X294" s="183" t="s">
        <v>349</v>
      </c>
      <c r="Y294" s="183" t="s">
        <v>268</v>
      </c>
      <c r="Z294" s="183" t="s">
        <v>345</v>
      </c>
      <c r="AA294" s="183" t="s">
        <v>346</v>
      </c>
      <c r="AB294" s="183" t="s">
        <v>347</v>
      </c>
      <c r="AC294" s="183" t="s">
        <v>350</v>
      </c>
      <c r="AD294" s="183" t="s">
        <v>351</v>
      </c>
      <c r="AE294" s="183" t="s">
        <v>352</v>
      </c>
      <c r="AF294" s="183" t="s">
        <v>353</v>
      </c>
      <c r="AG294" s="183" t="s">
        <v>345</v>
      </c>
      <c r="AH294" s="183" t="s">
        <v>346</v>
      </c>
      <c r="AI294" s="183" t="s">
        <v>347</v>
      </c>
      <c r="AJ294" s="183" t="s">
        <v>350</v>
      </c>
      <c r="AK294" s="183" t="s">
        <v>351</v>
      </c>
      <c r="AL294" s="217"/>
      <c r="AM294" s="218"/>
      <c r="AN294" s="219"/>
      <c r="AO294" s="219"/>
      <c r="AP294" s="219"/>
      <c r="AQ294" s="219"/>
      <c r="AR294" s="219"/>
      <c r="AS294" s="219"/>
      <c r="AT294" s="219"/>
      <c r="AU294" s="219"/>
      <c r="AV294" s="219"/>
      <c r="AW294" s="143"/>
      <c r="AX294" s="143"/>
      <c r="AY294" s="143"/>
      <c r="AZ294" s="143"/>
      <c r="BA294" s="143"/>
      <c r="BB294" s="143"/>
      <c r="BC294" s="143"/>
      <c r="BD294" s="143"/>
      <c r="BE294" s="143"/>
      <c r="BF294" s="143"/>
      <c r="BG294" s="143"/>
      <c r="BH294" s="143"/>
      <c r="BI294" s="143"/>
      <c r="BJ294" s="143"/>
      <c r="BK294" s="143"/>
      <c r="BL294" s="143"/>
      <c r="BM294" s="143"/>
      <c r="BN294" s="143"/>
      <c r="BO294" s="143"/>
      <c r="BP294" s="143"/>
      <c r="BQ294" s="143"/>
      <c r="BR294" s="143"/>
      <c r="BS294" s="143"/>
      <c r="BT294" s="143"/>
      <c r="BU294" s="143"/>
      <c r="BV294" s="143"/>
      <c r="BW294" s="143"/>
      <c r="BX294" s="143"/>
      <c r="BY294" s="143"/>
      <c r="BZ294" s="143"/>
      <c r="CA294" s="143"/>
      <c r="CB294" s="143"/>
      <c r="CC294" s="143"/>
      <c r="CD294" s="143"/>
      <c r="CE294" s="143"/>
      <c r="CF294" s="143"/>
      <c r="CG294" s="143"/>
      <c r="CH294" s="143"/>
      <c r="CI294" s="143"/>
      <c r="CJ294" s="143"/>
      <c r="CK294" s="143"/>
      <c r="CL294" s="143"/>
      <c r="CM294" s="143"/>
      <c r="CN294" s="143"/>
      <c r="CO294" s="143"/>
      <c r="CP294" s="143"/>
      <c r="CQ294" s="143"/>
      <c r="CR294" s="143"/>
      <c r="CS294" s="143"/>
      <c r="CT294" s="143"/>
      <c r="CU294" s="143"/>
      <c r="CV294" s="143"/>
      <c r="CW294" s="143"/>
      <c r="CX294" s="143"/>
      <c r="CY294" s="143"/>
      <c r="CZ294" s="143"/>
      <c r="DA294" s="143"/>
      <c r="DB294" s="143"/>
      <c r="DC294" s="143"/>
      <c r="DD294" s="143"/>
      <c r="DE294" s="143"/>
      <c r="DF294" s="143"/>
      <c r="DG294" s="143"/>
      <c r="DH294" s="143"/>
      <c r="DI294" s="143"/>
      <c r="DJ294" s="143"/>
      <c r="DK294" s="143"/>
      <c r="DL294" s="143"/>
      <c r="DM294" s="143"/>
      <c r="DN294" s="143"/>
      <c r="DO294" s="143"/>
      <c r="DP294" s="143"/>
      <c r="DQ294" s="143"/>
      <c r="DR294" s="143"/>
      <c r="DS294" s="143"/>
      <c r="DT294" s="143"/>
      <c r="DU294" s="143"/>
      <c r="DV294" s="143"/>
      <c r="DW294" s="143"/>
      <c r="DX294" s="143"/>
      <c r="DY294" s="143"/>
      <c r="DZ294" s="143"/>
      <c r="EA294" s="143"/>
      <c r="EB294" s="213"/>
      <c r="EC294" s="220"/>
      <c r="ED294" s="220"/>
      <c r="EE294" s="220"/>
      <c r="EF294" s="191"/>
      <c r="EG294" s="220"/>
      <c r="EH294" s="220"/>
      <c r="EI294" s="220"/>
      <c r="EJ294" s="220"/>
      <c r="EK294" s="220"/>
    </row>
    <row r="295" customFormat="false" ht="15" hidden="false" customHeight="true" outlineLevel="0" collapsed="false">
      <c r="C295" s="204"/>
      <c r="D295" s="205"/>
      <c r="E295" s="206"/>
      <c r="F295" s="206"/>
      <c r="G295" s="206"/>
      <c r="H295" s="206"/>
      <c r="I295" s="206"/>
      <c r="J295" s="206"/>
      <c r="K295" s="205"/>
      <c r="L295" s="214"/>
      <c r="M295" s="214"/>
      <c r="N295" s="205"/>
      <c r="O295" s="205"/>
      <c r="P295" s="207"/>
      <c r="Q295" s="207"/>
      <c r="R295" s="208"/>
      <c r="S295" s="209"/>
      <c r="T295" s="229"/>
      <c r="U295" s="215"/>
      <c r="V295" s="216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221"/>
      <c r="AM295" s="183" t="s">
        <v>274</v>
      </c>
      <c r="AN295" s="222" t="s">
        <v>223</v>
      </c>
      <c r="AO295" s="223" t="s">
        <v>56</v>
      </c>
      <c r="AP295" s="223"/>
      <c r="AQ295" s="223"/>
      <c r="AR295" s="223"/>
      <c r="AS295" s="223"/>
      <c r="AT295" s="223"/>
      <c r="AU295" s="223"/>
      <c r="AV295" s="223"/>
      <c r="AW295" s="224" t="n">
        <v>1920</v>
      </c>
      <c r="AX295" s="224" t="n">
        <v>0</v>
      </c>
      <c r="AY295" s="224" t="n">
        <v>1920</v>
      </c>
      <c r="AZ295" s="224" t="n">
        <f aca="false">BE295</f>
        <v>0</v>
      </c>
      <c r="BA295" s="224" t="n">
        <f aca="false">BV295</f>
        <v>0</v>
      </c>
      <c r="BB295" s="224" t="n">
        <f aca="false">CM295</f>
        <v>0</v>
      </c>
      <c r="BC295" s="224" t="n">
        <f aca="false">DD295</f>
        <v>120</v>
      </c>
      <c r="BD295" s="224" t="n">
        <f aca="false">AW295-AX295-BC295</f>
        <v>1800</v>
      </c>
      <c r="BE295" s="224" t="n">
        <f aca="false">BQ295</f>
        <v>0</v>
      </c>
      <c r="BF295" s="224" t="n">
        <f aca="false">BR295</f>
        <v>0</v>
      </c>
      <c r="BG295" s="224" t="n">
        <f aca="false">BS295</f>
        <v>0</v>
      </c>
      <c r="BH295" s="224" t="n">
        <f aca="false">BT295</f>
        <v>0</v>
      </c>
      <c r="BI295" s="224" t="n">
        <f aca="false">BJ295+BK295+BL295</f>
        <v>0</v>
      </c>
      <c r="BJ295" s="225" t="n">
        <v>0</v>
      </c>
      <c r="BK295" s="225" t="n">
        <v>0</v>
      </c>
      <c r="BL295" s="225" t="n">
        <v>0</v>
      </c>
      <c r="BM295" s="224" t="n">
        <f aca="false">BN295+BO295+BP295</f>
        <v>0</v>
      </c>
      <c r="BN295" s="225" t="n">
        <v>0</v>
      </c>
      <c r="BO295" s="225" t="n">
        <v>0</v>
      </c>
      <c r="BP295" s="225" t="n">
        <v>0</v>
      </c>
      <c r="BQ295" s="224" t="n">
        <f aca="false">BR295+BS295+BT295</f>
        <v>0</v>
      </c>
      <c r="BR295" s="225" t="n">
        <v>0</v>
      </c>
      <c r="BS295" s="225" t="n">
        <v>0</v>
      </c>
      <c r="BT295" s="225" t="n">
        <v>0</v>
      </c>
      <c r="BU295" s="224" t="n">
        <f aca="false">$AW295-$AX295-AZ295</f>
        <v>1920</v>
      </c>
      <c r="BV295" s="224" t="n">
        <f aca="false">CH295</f>
        <v>0</v>
      </c>
      <c r="BW295" s="224" t="n">
        <f aca="false">CI295</f>
        <v>0</v>
      </c>
      <c r="BX295" s="224" t="n">
        <f aca="false">CJ295</f>
        <v>0</v>
      </c>
      <c r="BY295" s="224" t="n">
        <f aca="false">CK295</f>
        <v>0</v>
      </c>
      <c r="BZ295" s="224" t="n">
        <f aca="false">CA295+CB295+CC295</f>
        <v>0</v>
      </c>
      <c r="CA295" s="225" t="n">
        <v>0</v>
      </c>
      <c r="CB295" s="225" t="n">
        <v>0</v>
      </c>
      <c r="CC295" s="225" t="n">
        <v>0</v>
      </c>
      <c r="CD295" s="224" t="n">
        <f aca="false">CE295+CF295+CG295</f>
        <v>0</v>
      </c>
      <c r="CE295" s="225" t="n">
        <v>0</v>
      </c>
      <c r="CF295" s="225" t="n">
        <v>0</v>
      </c>
      <c r="CG295" s="225" t="n">
        <v>0</v>
      </c>
      <c r="CH295" s="224" t="n">
        <f aca="false">CI295+CJ295+CK295</f>
        <v>0</v>
      </c>
      <c r="CI295" s="225" t="n">
        <v>0</v>
      </c>
      <c r="CJ295" s="225" t="n">
        <v>0</v>
      </c>
      <c r="CK295" s="225" t="n">
        <v>0</v>
      </c>
      <c r="CL295" s="224" t="n">
        <f aca="false">$AW295-$AX295-BA295</f>
        <v>1920</v>
      </c>
      <c r="CM295" s="224" t="n">
        <f aca="false">CY295</f>
        <v>0</v>
      </c>
      <c r="CN295" s="224" t="n">
        <f aca="false">CZ295</f>
        <v>0</v>
      </c>
      <c r="CO295" s="224" t="n">
        <f aca="false">DA295</f>
        <v>0</v>
      </c>
      <c r="CP295" s="224" t="n">
        <f aca="false">DB295</f>
        <v>0</v>
      </c>
      <c r="CQ295" s="224" t="n">
        <f aca="false">CR295+CS295+CT295</f>
        <v>0</v>
      </c>
      <c r="CR295" s="225" t="n">
        <v>0</v>
      </c>
      <c r="CS295" s="225" t="n">
        <v>0</v>
      </c>
      <c r="CT295" s="225" t="n">
        <v>0</v>
      </c>
      <c r="CU295" s="224" t="n">
        <f aca="false">CV295+CW295+CX295</f>
        <v>0</v>
      </c>
      <c r="CV295" s="225" t="n">
        <v>0</v>
      </c>
      <c r="CW295" s="225" t="n">
        <v>0</v>
      </c>
      <c r="CX295" s="225" t="n">
        <v>0</v>
      </c>
      <c r="CY295" s="224" t="n">
        <f aca="false">CZ295+DA295+DB295</f>
        <v>0</v>
      </c>
      <c r="CZ295" s="225" t="n">
        <v>0</v>
      </c>
      <c r="DA295" s="225" t="n">
        <v>0</v>
      </c>
      <c r="DB295" s="225" t="n">
        <v>0</v>
      </c>
      <c r="DC295" s="224" t="n">
        <f aca="false">$AW295-$AX295-BB295</f>
        <v>1920</v>
      </c>
      <c r="DD295" s="224" t="n">
        <f aca="false">DP295</f>
        <v>120</v>
      </c>
      <c r="DE295" s="224" t="n">
        <f aca="false">DQ295</f>
        <v>120</v>
      </c>
      <c r="DF295" s="224" t="n">
        <f aca="false">DR295</f>
        <v>0</v>
      </c>
      <c r="DG295" s="224" t="n">
        <f aca="false">DS295</f>
        <v>0</v>
      </c>
      <c r="DH295" s="224" t="n">
        <f aca="false">DI295+DJ295+DK295</f>
        <v>0</v>
      </c>
      <c r="DI295" s="225" t="n">
        <v>0</v>
      </c>
      <c r="DJ295" s="225" t="n">
        <v>0</v>
      </c>
      <c r="DK295" s="225" t="n">
        <v>0</v>
      </c>
      <c r="DL295" s="224" t="n">
        <f aca="false">DM295+DN295+DO295</f>
        <v>0</v>
      </c>
      <c r="DM295" s="225" t="n">
        <v>0</v>
      </c>
      <c r="DN295" s="225" t="n">
        <v>0</v>
      </c>
      <c r="DO295" s="225" t="n">
        <v>0</v>
      </c>
      <c r="DP295" s="224" t="n">
        <f aca="false">DQ295+DR295+DS295</f>
        <v>120</v>
      </c>
      <c r="DQ295" s="225" t="n">
        <v>120</v>
      </c>
      <c r="DR295" s="225" t="n">
        <v>0</v>
      </c>
      <c r="DS295" s="225" t="n">
        <v>0</v>
      </c>
      <c r="DT295" s="224" t="n">
        <f aca="false">$AW295-$AX295-BC295</f>
        <v>1800</v>
      </c>
      <c r="DU295" s="224" t="n">
        <f aca="false">BC295-AY295</f>
        <v>-1800</v>
      </c>
      <c r="DV295" s="225"/>
      <c r="DW295" s="225"/>
      <c r="DX295" s="226" t="s">
        <v>336</v>
      </c>
      <c r="DY295" s="225" t="n">
        <f aca="false">DT295</f>
        <v>1800</v>
      </c>
      <c r="DZ295" s="226" t="s">
        <v>336</v>
      </c>
      <c r="EA295" s="227"/>
      <c r="EB295" s="213" t="n">
        <v>0</v>
      </c>
      <c r="EC295" s="190" t="str">
        <f aca="false">AN295 &amp; EB295</f>
        <v>Амортизационные отчисления0</v>
      </c>
      <c r="ED295" s="190" t="str">
        <f aca="false">AN295&amp;AO295</f>
        <v>Амортизационные отчислениянет</v>
      </c>
      <c r="EE295" s="191"/>
      <c r="EF295" s="191"/>
      <c r="EG295" s="220"/>
      <c r="EH295" s="220"/>
      <c r="EI295" s="220"/>
      <c r="EJ295" s="220"/>
      <c r="EV295" s="191"/>
    </row>
    <row r="296" customFormat="false" ht="15" hidden="false" customHeight="true" outlineLevel="0" collapsed="false">
      <c r="C296" s="204"/>
      <c r="D296" s="205"/>
      <c r="E296" s="206"/>
      <c r="F296" s="206"/>
      <c r="G296" s="206"/>
      <c r="H296" s="206"/>
      <c r="I296" s="206"/>
      <c r="J296" s="206"/>
      <c r="K296" s="205"/>
      <c r="L296" s="214"/>
      <c r="M296" s="214"/>
      <c r="N296" s="205"/>
      <c r="O296" s="205"/>
      <c r="P296" s="207"/>
      <c r="Q296" s="207"/>
      <c r="R296" s="208"/>
      <c r="S296" s="209"/>
      <c r="T296" s="229"/>
      <c r="U296" s="215"/>
      <c r="V296" s="216"/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3"/>
      <c r="AK296" s="183"/>
      <c r="AL296" s="221"/>
      <c r="AM296" s="183" t="s">
        <v>228</v>
      </c>
      <c r="AN296" s="222" t="s">
        <v>225</v>
      </c>
      <c r="AO296" s="223" t="s">
        <v>56</v>
      </c>
      <c r="AP296" s="223"/>
      <c r="AQ296" s="223"/>
      <c r="AR296" s="223"/>
      <c r="AS296" s="223"/>
      <c r="AT296" s="223"/>
      <c r="AU296" s="223"/>
      <c r="AV296" s="223"/>
      <c r="AW296" s="224" t="n">
        <v>1809.862</v>
      </c>
      <c r="AX296" s="224" t="n">
        <v>0</v>
      </c>
      <c r="AY296" s="224" t="n">
        <v>0</v>
      </c>
      <c r="AZ296" s="224" t="n">
        <f aca="false">BE296</f>
        <v>0</v>
      </c>
      <c r="BA296" s="224" t="n">
        <f aca="false">BV296</f>
        <v>0</v>
      </c>
      <c r="BB296" s="224" t="n">
        <f aca="false">CM296</f>
        <v>0</v>
      </c>
      <c r="BC296" s="224" t="n">
        <f aca="false">DD296</f>
        <v>0</v>
      </c>
      <c r="BD296" s="224" t="n">
        <f aca="false">AW296-AX296-BC296</f>
        <v>1809.862</v>
      </c>
      <c r="BE296" s="224" t="n">
        <f aca="false">BQ296</f>
        <v>0</v>
      </c>
      <c r="BF296" s="224" t="n">
        <f aca="false">BR296</f>
        <v>0</v>
      </c>
      <c r="BG296" s="224" t="n">
        <f aca="false">BS296</f>
        <v>0</v>
      </c>
      <c r="BH296" s="224" t="n">
        <f aca="false">BT296</f>
        <v>0</v>
      </c>
      <c r="BI296" s="224" t="n">
        <f aca="false">BJ296+BK296+BL296</f>
        <v>0</v>
      </c>
      <c r="BJ296" s="225" t="n">
        <v>0</v>
      </c>
      <c r="BK296" s="225" t="n">
        <v>0</v>
      </c>
      <c r="BL296" s="225" t="n">
        <v>0</v>
      </c>
      <c r="BM296" s="224" t="n">
        <f aca="false">BN296+BO296+BP296</f>
        <v>0</v>
      </c>
      <c r="BN296" s="225" t="n">
        <v>0</v>
      </c>
      <c r="BO296" s="225" t="n">
        <v>0</v>
      </c>
      <c r="BP296" s="225" t="n">
        <v>0</v>
      </c>
      <c r="BQ296" s="224" t="n">
        <f aca="false">BR296+BS296+BT296</f>
        <v>0</v>
      </c>
      <c r="BR296" s="225" t="n">
        <v>0</v>
      </c>
      <c r="BS296" s="225" t="n">
        <v>0</v>
      </c>
      <c r="BT296" s="225" t="n">
        <v>0</v>
      </c>
      <c r="BU296" s="224" t="n">
        <f aca="false">$AW296-$AX296-AZ296</f>
        <v>1809.862</v>
      </c>
      <c r="BV296" s="224" t="n">
        <f aca="false">CH296</f>
        <v>0</v>
      </c>
      <c r="BW296" s="224" t="n">
        <f aca="false">CI296</f>
        <v>0</v>
      </c>
      <c r="BX296" s="224" t="n">
        <f aca="false">CJ296</f>
        <v>0</v>
      </c>
      <c r="BY296" s="224" t="n">
        <f aca="false">CK296</f>
        <v>0</v>
      </c>
      <c r="BZ296" s="224" t="n">
        <f aca="false">CA296+CB296+CC296</f>
        <v>0</v>
      </c>
      <c r="CA296" s="225" t="n">
        <v>0</v>
      </c>
      <c r="CB296" s="225" t="n">
        <v>0</v>
      </c>
      <c r="CC296" s="225" t="n">
        <v>0</v>
      </c>
      <c r="CD296" s="224" t="n">
        <f aca="false">CE296+CF296+CG296</f>
        <v>0</v>
      </c>
      <c r="CE296" s="225" t="n">
        <v>0</v>
      </c>
      <c r="CF296" s="225" t="n">
        <v>0</v>
      </c>
      <c r="CG296" s="225" t="n">
        <v>0</v>
      </c>
      <c r="CH296" s="224" t="n">
        <f aca="false">CI296+CJ296+CK296</f>
        <v>0</v>
      </c>
      <c r="CI296" s="225" t="n">
        <v>0</v>
      </c>
      <c r="CJ296" s="225" t="n">
        <v>0</v>
      </c>
      <c r="CK296" s="225" t="n">
        <v>0</v>
      </c>
      <c r="CL296" s="224" t="n">
        <f aca="false">$AW296-$AX296-BA296</f>
        <v>1809.862</v>
      </c>
      <c r="CM296" s="224" t="n">
        <f aca="false">CY296</f>
        <v>0</v>
      </c>
      <c r="CN296" s="224" t="n">
        <f aca="false">CZ296</f>
        <v>0</v>
      </c>
      <c r="CO296" s="224" t="n">
        <f aca="false">DA296</f>
        <v>0</v>
      </c>
      <c r="CP296" s="224" t="n">
        <f aca="false">DB296</f>
        <v>0</v>
      </c>
      <c r="CQ296" s="224" t="n">
        <f aca="false">CR296+CS296+CT296</f>
        <v>0</v>
      </c>
      <c r="CR296" s="225" t="n">
        <v>0</v>
      </c>
      <c r="CS296" s="225" t="n">
        <v>0</v>
      </c>
      <c r="CT296" s="225" t="n">
        <v>0</v>
      </c>
      <c r="CU296" s="224" t="n">
        <f aca="false">CV296+CW296+CX296</f>
        <v>0</v>
      </c>
      <c r="CV296" s="225" t="n">
        <v>0</v>
      </c>
      <c r="CW296" s="225" t="n">
        <v>0</v>
      </c>
      <c r="CX296" s="225" t="n">
        <v>0</v>
      </c>
      <c r="CY296" s="224" t="n">
        <f aca="false">CZ296+DA296+DB296</f>
        <v>0</v>
      </c>
      <c r="CZ296" s="225" t="n">
        <v>0</v>
      </c>
      <c r="DA296" s="225" t="n">
        <v>0</v>
      </c>
      <c r="DB296" s="225" t="n">
        <v>0</v>
      </c>
      <c r="DC296" s="224" t="n">
        <f aca="false">$AW296-$AX296-BB296</f>
        <v>1809.862</v>
      </c>
      <c r="DD296" s="224" t="n">
        <f aca="false">DP296</f>
        <v>0</v>
      </c>
      <c r="DE296" s="224" t="n">
        <f aca="false">DQ296</f>
        <v>0</v>
      </c>
      <c r="DF296" s="224" t="n">
        <f aca="false">DR296</f>
        <v>0</v>
      </c>
      <c r="DG296" s="224" t="n">
        <f aca="false">DS296</f>
        <v>0</v>
      </c>
      <c r="DH296" s="224" t="n">
        <f aca="false">DI296+DJ296+DK296</f>
        <v>0</v>
      </c>
      <c r="DI296" s="225" t="n">
        <v>0</v>
      </c>
      <c r="DJ296" s="225" t="n">
        <v>0</v>
      </c>
      <c r="DK296" s="225" t="n">
        <v>0</v>
      </c>
      <c r="DL296" s="224" t="n">
        <f aca="false">DM296+DN296+DO296</f>
        <v>0</v>
      </c>
      <c r="DM296" s="225" t="n">
        <v>0</v>
      </c>
      <c r="DN296" s="225" t="n">
        <v>0</v>
      </c>
      <c r="DO296" s="225" t="n">
        <v>0</v>
      </c>
      <c r="DP296" s="224" t="n">
        <f aca="false">DQ296+DR296+DS296</f>
        <v>0</v>
      </c>
      <c r="DQ296" s="225" t="n">
        <v>0</v>
      </c>
      <c r="DR296" s="225" t="n">
        <v>0</v>
      </c>
      <c r="DS296" s="225" t="n">
        <v>0</v>
      </c>
      <c r="DT296" s="224" t="n">
        <f aca="false">$AW296-$AX296-BC296</f>
        <v>1809.862</v>
      </c>
      <c r="DU296" s="224" t="n">
        <f aca="false">BC296-AY296</f>
        <v>0</v>
      </c>
      <c r="DV296" s="225"/>
      <c r="DW296" s="225"/>
      <c r="DX296" s="226"/>
      <c r="DY296" s="225"/>
      <c r="DZ296" s="226"/>
      <c r="EA296" s="227"/>
      <c r="EB296" s="213" t="n">
        <v>0</v>
      </c>
      <c r="EC296" s="190" t="str">
        <f aca="false">AN296 &amp; EB296</f>
        <v>Прочие собственные средства0</v>
      </c>
      <c r="ED296" s="190" t="str">
        <f aca="false">AN296&amp;AO296</f>
        <v>Прочие собственные средстванет</v>
      </c>
      <c r="EE296" s="191"/>
      <c r="EF296" s="191"/>
      <c r="EG296" s="220"/>
      <c r="EH296" s="220"/>
      <c r="EI296" s="220"/>
      <c r="EJ296" s="220"/>
      <c r="EV296" s="191"/>
    </row>
    <row r="297" customFormat="false" ht="11.25" hidden="false" customHeight="true" outlineLevel="0" collapsed="false">
      <c r="C297" s="204"/>
      <c r="D297" s="205" t="n">
        <v>74</v>
      </c>
      <c r="E297" s="206" t="s">
        <v>386</v>
      </c>
      <c r="F297" s="206"/>
      <c r="G297" s="206" t="s">
        <v>261</v>
      </c>
      <c r="H297" s="206" t="s">
        <v>387</v>
      </c>
      <c r="I297" s="206" t="s">
        <v>263</v>
      </c>
      <c r="J297" s="206" t="s">
        <v>263</v>
      </c>
      <c r="K297" s="205" t="s">
        <v>264</v>
      </c>
      <c r="L297" s="206"/>
      <c r="M297" s="206"/>
      <c r="N297" s="205" t="n">
        <v>5</v>
      </c>
      <c r="O297" s="205" t="n">
        <v>2022</v>
      </c>
      <c r="P297" s="207" t="s">
        <v>178</v>
      </c>
      <c r="Q297" s="207" t="s">
        <v>276</v>
      </c>
      <c r="R297" s="208" t="n">
        <v>0</v>
      </c>
      <c r="S297" s="209" t="n">
        <v>100</v>
      </c>
      <c r="T297" s="229" t="s">
        <v>388</v>
      </c>
      <c r="U297" s="211"/>
      <c r="V297" s="212"/>
      <c r="W297" s="212"/>
      <c r="X297" s="212"/>
      <c r="Y297" s="212"/>
      <c r="Z297" s="212"/>
      <c r="AA297" s="212"/>
      <c r="AB297" s="212"/>
      <c r="AC297" s="212"/>
      <c r="AD297" s="212"/>
      <c r="AE297" s="212"/>
      <c r="AF297" s="212"/>
      <c r="AG297" s="212"/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  <c r="BI297" s="212"/>
      <c r="BJ297" s="212"/>
      <c r="BK297" s="212"/>
      <c r="BL297" s="212"/>
      <c r="BM297" s="212"/>
      <c r="BN297" s="212"/>
      <c r="BO297" s="212"/>
      <c r="BP297" s="212"/>
      <c r="BQ297" s="212"/>
      <c r="BR297" s="212"/>
      <c r="BS297" s="212"/>
      <c r="BT297" s="212"/>
      <c r="BU297" s="212"/>
      <c r="BV297" s="212"/>
      <c r="BW297" s="212"/>
      <c r="BX297" s="212"/>
      <c r="BY297" s="212"/>
      <c r="BZ297" s="212"/>
      <c r="CA297" s="212"/>
      <c r="CB297" s="212"/>
      <c r="CC297" s="212"/>
      <c r="CD297" s="212"/>
      <c r="CE297" s="212"/>
      <c r="CF297" s="212"/>
      <c r="CG297" s="212"/>
      <c r="CH297" s="212"/>
      <c r="CI297" s="212"/>
      <c r="CJ297" s="212"/>
      <c r="CK297" s="212"/>
      <c r="CL297" s="212"/>
      <c r="CM297" s="212"/>
      <c r="CN297" s="212"/>
      <c r="CO297" s="212"/>
      <c r="CP297" s="212"/>
      <c r="CQ297" s="212"/>
      <c r="CR297" s="212"/>
      <c r="CS297" s="212"/>
      <c r="CT297" s="212"/>
      <c r="CU297" s="212"/>
      <c r="CV297" s="212"/>
      <c r="CW297" s="212"/>
      <c r="CX297" s="212"/>
      <c r="CY297" s="212"/>
      <c r="CZ297" s="212"/>
      <c r="DA297" s="212"/>
      <c r="DB297" s="212"/>
      <c r="DC297" s="212"/>
      <c r="DD297" s="212"/>
      <c r="DE297" s="212"/>
      <c r="DF297" s="212"/>
      <c r="DG297" s="212"/>
      <c r="DH297" s="212"/>
      <c r="DI297" s="212"/>
      <c r="DJ297" s="212"/>
      <c r="DK297" s="212"/>
      <c r="DL297" s="212"/>
      <c r="DM297" s="212"/>
      <c r="DN297" s="212"/>
      <c r="DO297" s="212"/>
      <c r="DP297" s="212"/>
      <c r="DQ297" s="212"/>
      <c r="DR297" s="212"/>
      <c r="DS297" s="212"/>
      <c r="DT297" s="212"/>
      <c r="DU297" s="212"/>
      <c r="DV297" s="212"/>
      <c r="DW297" s="212"/>
      <c r="DX297" s="212"/>
      <c r="DY297" s="212"/>
      <c r="DZ297" s="212"/>
      <c r="EA297" s="212"/>
      <c r="EB297" s="213"/>
      <c r="EC297" s="191"/>
      <c r="ED297" s="191"/>
      <c r="EE297" s="191"/>
      <c r="EF297" s="191"/>
      <c r="EG297" s="191"/>
      <c r="EH297" s="191"/>
      <c r="EI297" s="191"/>
    </row>
    <row r="298" customFormat="false" ht="11.25" hidden="false" customHeight="true" outlineLevel="0" collapsed="false">
      <c r="C298" s="204"/>
      <c r="D298" s="205"/>
      <c r="E298" s="206"/>
      <c r="F298" s="206"/>
      <c r="G298" s="206"/>
      <c r="H298" s="206"/>
      <c r="I298" s="206"/>
      <c r="J298" s="206"/>
      <c r="K298" s="205"/>
      <c r="L298" s="214"/>
      <c r="M298" s="214"/>
      <c r="N298" s="205"/>
      <c r="O298" s="205"/>
      <c r="P298" s="207"/>
      <c r="Q298" s="207"/>
      <c r="R298" s="208"/>
      <c r="S298" s="209"/>
      <c r="T298" s="229"/>
      <c r="U298" s="215"/>
      <c r="V298" s="216" t="n">
        <v>1</v>
      </c>
      <c r="W298" s="183" t="s">
        <v>266</v>
      </c>
      <c r="X298" s="183" t="s">
        <v>267</v>
      </c>
      <c r="Y298" s="183" t="s">
        <v>268</v>
      </c>
      <c r="Z298" s="183" t="s">
        <v>269</v>
      </c>
      <c r="AA298" s="183" t="s">
        <v>269</v>
      </c>
      <c r="AB298" s="183" t="s">
        <v>264</v>
      </c>
      <c r="AC298" s="183" t="s">
        <v>270</v>
      </c>
      <c r="AD298" s="183" t="s">
        <v>271</v>
      </c>
      <c r="AE298" s="183" t="s">
        <v>272</v>
      </c>
      <c r="AF298" s="183" t="s">
        <v>273</v>
      </c>
      <c r="AG298" s="183" t="s">
        <v>263</v>
      </c>
      <c r="AH298" s="183" t="s">
        <v>263</v>
      </c>
      <c r="AI298" s="183" t="s">
        <v>264</v>
      </c>
      <c r="AJ298" s="183" t="s">
        <v>270</v>
      </c>
      <c r="AK298" s="183" t="s">
        <v>271</v>
      </c>
      <c r="AL298" s="217"/>
      <c r="AM298" s="218"/>
      <c r="AN298" s="219"/>
      <c r="AO298" s="219"/>
      <c r="AP298" s="219"/>
      <c r="AQ298" s="219"/>
      <c r="AR298" s="219"/>
      <c r="AS298" s="219"/>
      <c r="AT298" s="219"/>
      <c r="AU298" s="219"/>
      <c r="AV298" s="219"/>
      <c r="AW298" s="143"/>
      <c r="AX298" s="143"/>
      <c r="AY298" s="143"/>
      <c r="AZ298" s="143"/>
      <c r="BA298" s="143"/>
      <c r="BB298" s="143"/>
      <c r="BC298" s="143"/>
      <c r="BD298" s="143"/>
      <c r="BE298" s="143"/>
      <c r="BF298" s="143"/>
      <c r="BG298" s="143"/>
      <c r="BH298" s="143"/>
      <c r="BI298" s="143"/>
      <c r="BJ298" s="143"/>
      <c r="BK298" s="143"/>
      <c r="BL298" s="143"/>
      <c r="BM298" s="143"/>
      <c r="BN298" s="143"/>
      <c r="BO298" s="143"/>
      <c r="BP298" s="143"/>
      <c r="BQ298" s="143"/>
      <c r="BR298" s="143"/>
      <c r="BS298" s="143"/>
      <c r="BT298" s="143"/>
      <c r="BU298" s="143"/>
      <c r="BV298" s="143"/>
      <c r="BW298" s="143"/>
      <c r="BX298" s="143"/>
      <c r="BY298" s="143"/>
      <c r="BZ298" s="143"/>
      <c r="CA298" s="143"/>
      <c r="CB298" s="143"/>
      <c r="CC298" s="143"/>
      <c r="CD298" s="143"/>
      <c r="CE298" s="143"/>
      <c r="CF298" s="143"/>
      <c r="CG298" s="143"/>
      <c r="CH298" s="143"/>
      <c r="CI298" s="143"/>
      <c r="CJ298" s="143"/>
      <c r="CK298" s="143"/>
      <c r="CL298" s="143"/>
      <c r="CM298" s="143"/>
      <c r="CN298" s="143"/>
      <c r="CO298" s="143"/>
      <c r="CP298" s="143"/>
      <c r="CQ298" s="143"/>
      <c r="CR298" s="143"/>
      <c r="CS298" s="143"/>
      <c r="CT298" s="143"/>
      <c r="CU298" s="143"/>
      <c r="CV298" s="143"/>
      <c r="CW298" s="143"/>
      <c r="CX298" s="143"/>
      <c r="CY298" s="143"/>
      <c r="CZ298" s="143"/>
      <c r="DA298" s="143"/>
      <c r="DB298" s="143"/>
      <c r="DC298" s="143"/>
      <c r="DD298" s="143"/>
      <c r="DE298" s="143"/>
      <c r="DF298" s="143"/>
      <c r="DG298" s="143"/>
      <c r="DH298" s="143"/>
      <c r="DI298" s="143"/>
      <c r="DJ298" s="143"/>
      <c r="DK298" s="143"/>
      <c r="DL298" s="143"/>
      <c r="DM298" s="143"/>
      <c r="DN298" s="143"/>
      <c r="DO298" s="143"/>
      <c r="DP298" s="143"/>
      <c r="DQ298" s="143"/>
      <c r="DR298" s="143"/>
      <c r="DS298" s="143"/>
      <c r="DT298" s="143"/>
      <c r="DU298" s="143"/>
      <c r="DV298" s="143"/>
      <c r="DW298" s="143"/>
      <c r="DX298" s="143"/>
      <c r="DY298" s="143"/>
      <c r="DZ298" s="143"/>
      <c r="EA298" s="143"/>
      <c r="EB298" s="213"/>
      <c r="EC298" s="220"/>
      <c r="ED298" s="220"/>
      <c r="EE298" s="220"/>
      <c r="EF298" s="191"/>
      <c r="EG298" s="220"/>
      <c r="EH298" s="220"/>
      <c r="EI298" s="220"/>
      <c r="EJ298" s="220"/>
      <c r="EK298" s="220"/>
    </row>
    <row r="299" customFormat="false" ht="15" hidden="false" customHeight="true" outlineLevel="0" collapsed="false">
      <c r="C299" s="204"/>
      <c r="D299" s="205"/>
      <c r="E299" s="206"/>
      <c r="F299" s="206"/>
      <c r="G299" s="206"/>
      <c r="H299" s="206"/>
      <c r="I299" s="206"/>
      <c r="J299" s="206"/>
      <c r="K299" s="205"/>
      <c r="L299" s="214"/>
      <c r="M299" s="214"/>
      <c r="N299" s="205"/>
      <c r="O299" s="205"/>
      <c r="P299" s="207"/>
      <c r="Q299" s="207"/>
      <c r="R299" s="208"/>
      <c r="S299" s="209"/>
      <c r="T299" s="229"/>
      <c r="U299" s="215"/>
      <c r="V299" s="216"/>
      <c r="W299" s="183"/>
      <c r="X299" s="183"/>
      <c r="Y299" s="183"/>
      <c r="Z299" s="183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183"/>
      <c r="AK299" s="183"/>
      <c r="AL299" s="221"/>
      <c r="AM299" s="183" t="s">
        <v>274</v>
      </c>
      <c r="AN299" s="222" t="s">
        <v>223</v>
      </c>
      <c r="AO299" s="223" t="s">
        <v>56</v>
      </c>
      <c r="AP299" s="223"/>
      <c r="AQ299" s="223"/>
      <c r="AR299" s="223"/>
      <c r="AS299" s="223"/>
      <c r="AT299" s="223"/>
      <c r="AU299" s="223"/>
      <c r="AV299" s="223"/>
      <c r="AW299" s="224" t="n">
        <v>835</v>
      </c>
      <c r="AX299" s="224" t="n">
        <v>0</v>
      </c>
      <c r="AY299" s="224" t="n">
        <v>835</v>
      </c>
      <c r="AZ299" s="224" t="n">
        <f aca="false">BE299</f>
        <v>0</v>
      </c>
      <c r="BA299" s="224" t="n">
        <f aca="false">BV299</f>
        <v>0</v>
      </c>
      <c r="BB299" s="224" t="n">
        <f aca="false">CM299</f>
        <v>0</v>
      </c>
      <c r="BC299" s="224" t="n">
        <f aca="false">DD299</f>
        <v>835</v>
      </c>
      <c r="BD299" s="224" t="n">
        <f aca="false">AW299-AX299-BC299</f>
        <v>0</v>
      </c>
      <c r="BE299" s="224" t="n">
        <f aca="false">BQ299</f>
        <v>0</v>
      </c>
      <c r="BF299" s="224" t="n">
        <f aca="false">BR299</f>
        <v>0</v>
      </c>
      <c r="BG299" s="224" t="n">
        <f aca="false">BS299</f>
        <v>0</v>
      </c>
      <c r="BH299" s="224" t="n">
        <f aca="false">BT299</f>
        <v>0</v>
      </c>
      <c r="BI299" s="224" t="n">
        <f aca="false">BJ299+BK299+BL299</f>
        <v>0</v>
      </c>
      <c r="BJ299" s="225" t="n">
        <v>0</v>
      </c>
      <c r="BK299" s="225" t="n">
        <v>0</v>
      </c>
      <c r="BL299" s="225" t="n">
        <v>0</v>
      </c>
      <c r="BM299" s="224" t="n">
        <f aca="false">BN299+BO299+BP299</f>
        <v>0</v>
      </c>
      <c r="BN299" s="225" t="n">
        <v>0</v>
      </c>
      <c r="BO299" s="225" t="n">
        <v>0</v>
      </c>
      <c r="BP299" s="225" t="n">
        <v>0</v>
      </c>
      <c r="BQ299" s="224" t="n">
        <f aca="false">BR299+BS299+BT299</f>
        <v>0</v>
      </c>
      <c r="BR299" s="225" t="n">
        <v>0</v>
      </c>
      <c r="BS299" s="225" t="n">
        <v>0</v>
      </c>
      <c r="BT299" s="225" t="n">
        <v>0</v>
      </c>
      <c r="BU299" s="224" t="n">
        <f aca="false">$AW299-$AX299-AZ299</f>
        <v>835</v>
      </c>
      <c r="BV299" s="224" t="n">
        <f aca="false">CH299</f>
        <v>0</v>
      </c>
      <c r="BW299" s="224" t="n">
        <f aca="false">CI299</f>
        <v>0</v>
      </c>
      <c r="BX299" s="224" t="n">
        <f aca="false">CJ299</f>
        <v>0</v>
      </c>
      <c r="BY299" s="224" t="n">
        <f aca="false">CK299</f>
        <v>0</v>
      </c>
      <c r="BZ299" s="224" t="n">
        <f aca="false">CA299+CB299+CC299</f>
        <v>0</v>
      </c>
      <c r="CA299" s="225" t="n">
        <v>0</v>
      </c>
      <c r="CB299" s="225" t="n">
        <v>0</v>
      </c>
      <c r="CC299" s="225" t="n">
        <v>0</v>
      </c>
      <c r="CD299" s="224" t="n">
        <f aca="false">CE299+CF299+CG299</f>
        <v>0</v>
      </c>
      <c r="CE299" s="225" t="n">
        <v>0</v>
      </c>
      <c r="CF299" s="225" t="n">
        <v>0</v>
      </c>
      <c r="CG299" s="225" t="n">
        <v>0</v>
      </c>
      <c r="CH299" s="224" t="n">
        <f aca="false">CI299+CJ299+CK299</f>
        <v>0</v>
      </c>
      <c r="CI299" s="225" t="n">
        <v>0</v>
      </c>
      <c r="CJ299" s="225" t="n">
        <v>0</v>
      </c>
      <c r="CK299" s="225" t="n">
        <v>0</v>
      </c>
      <c r="CL299" s="224" t="n">
        <f aca="false">$AW299-$AX299-BA299</f>
        <v>835</v>
      </c>
      <c r="CM299" s="224" t="n">
        <f aca="false">CY299</f>
        <v>0</v>
      </c>
      <c r="CN299" s="224" t="n">
        <f aca="false">CZ299</f>
        <v>0</v>
      </c>
      <c r="CO299" s="224" t="n">
        <f aca="false">DA299</f>
        <v>0</v>
      </c>
      <c r="CP299" s="224" t="n">
        <f aca="false">DB299</f>
        <v>0</v>
      </c>
      <c r="CQ299" s="224" t="n">
        <f aca="false">CR299+CS299+CT299</f>
        <v>0</v>
      </c>
      <c r="CR299" s="225" t="n">
        <v>0</v>
      </c>
      <c r="CS299" s="225" t="n">
        <v>0</v>
      </c>
      <c r="CT299" s="225" t="n">
        <v>0</v>
      </c>
      <c r="CU299" s="224" t="n">
        <f aca="false">CV299+CW299+CX299</f>
        <v>0</v>
      </c>
      <c r="CV299" s="225" t="n">
        <v>0</v>
      </c>
      <c r="CW299" s="225" t="n">
        <v>0</v>
      </c>
      <c r="CX299" s="225" t="n">
        <v>0</v>
      </c>
      <c r="CY299" s="224" t="n">
        <f aca="false">CZ299+DA299+DB299</f>
        <v>0</v>
      </c>
      <c r="CZ299" s="225" t="n">
        <v>0</v>
      </c>
      <c r="DA299" s="225" t="n">
        <v>0</v>
      </c>
      <c r="DB299" s="225" t="n">
        <v>0</v>
      </c>
      <c r="DC299" s="224" t="n">
        <f aca="false">$AW299-$AX299-BB299</f>
        <v>835</v>
      </c>
      <c r="DD299" s="224" t="n">
        <f aca="false">DP299</f>
        <v>835</v>
      </c>
      <c r="DE299" s="224" t="n">
        <f aca="false">DQ299</f>
        <v>835</v>
      </c>
      <c r="DF299" s="224" t="n">
        <f aca="false">DR299</f>
        <v>0</v>
      </c>
      <c r="DG299" s="224" t="n">
        <f aca="false">DS299</f>
        <v>0</v>
      </c>
      <c r="DH299" s="224" t="n">
        <f aca="false">DI299+DJ299+DK299</f>
        <v>0</v>
      </c>
      <c r="DI299" s="225" t="n">
        <v>0</v>
      </c>
      <c r="DJ299" s="225" t="n">
        <v>0</v>
      </c>
      <c r="DK299" s="225" t="n">
        <v>0</v>
      </c>
      <c r="DL299" s="224" t="n">
        <f aca="false">DM299+DN299+DO299</f>
        <v>0</v>
      </c>
      <c r="DM299" s="225" t="n">
        <v>0</v>
      </c>
      <c r="DN299" s="225" t="n">
        <v>0</v>
      </c>
      <c r="DO299" s="225" t="n">
        <v>0</v>
      </c>
      <c r="DP299" s="224" t="n">
        <f aca="false">DQ299+DR299+DS299</f>
        <v>835</v>
      </c>
      <c r="DQ299" s="225" t="n">
        <v>835</v>
      </c>
      <c r="DR299" s="225" t="n">
        <v>0</v>
      </c>
      <c r="DS299" s="225" t="n">
        <v>0</v>
      </c>
      <c r="DT299" s="224" t="n">
        <f aca="false">$AW299-$AX299-BC299</f>
        <v>0</v>
      </c>
      <c r="DU299" s="224" t="n">
        <f aca="false">BC299-AY299</f>
        <v>0</v>
      </c>
      <c r="DV299" s="225"/>
      <c r="DW299" s="225"/>
      <c r="DX299" s="226"/>
      <c r="DY299" s="225"/>
      <c r="DZ299" s="226"/>
      <c r="EA299" s="227"/>
      <c r="EB299" s="213" t="n">
        <v>0</v>
      </c>
      <c r="EC299" s="190" t="str">
        <f aca="false">AN299 &amp; EB299</f>
        <v>Амортизационные отчисления0</v>
      </c>
      <c r="ED299" s="190" t="str">
        <f aca="false">AN299&amp;AO299</f>
        <v>Амортизационные отчислениянет</v>
      </c>
      <c r="EE299" s="191"/>
      <c r="EF299" s="191"/>
      <c r="EG299" s="220"/>
      <c r="EH299" s="220"/>
      <c r="EI299" s="220"/>
      <c r="EJ299" s="220"/>
      <c r="EV299" s="191"/>
    </row>
    <row r="300" customFormat="false" ht="11.25" hidden="false" customHeight="false" outlineLevel="0" collapsed="false">
      <c r="C300" s="230"/>
      <c r="D300" s="231"/>
      <c r="E300" s="232"/>
      <c r="F300" s="232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  <c r="AA300" s="232"/>
      <c r="AB300" s="232"/>
      <c r="AC300" s="232"/>
      <c r="AD300" s="232"/>
      <c r="AE300" s="232"/>
      <c r="AF300" s="232"/>
      <c r="AG300" s="232"/>
      <c r="AH300" s="232"/>
      <c r="AI300" s="232"/>
      <c r="AJ300" s="232"/>
      <c r="AK300" s="232"/>
      <c r="AL300" s="233"/>
      <c r="AM300" s="233"/>
      <c r="AN300" s="233"/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3"/>
      <c r="BB300" s="233"/>
      <c r="BC300" s="233"/>
      <c r="BD300" s="233"/>
      <c r="BE300" s="233"/>
      <c r="BF300" s="233"/>
      <c r="BG300" s="233"/>
      <c r="BH300" s="233"/>
      <c r="BI300" s="233"/>
      <c r="BJ300" s="233"/>
      <c r="BK300" s="233"/>
      <c r="BL300" s="233"/>
      <c r="BM300" s="233"/>
      <c r="BN300" s="233"/>
      <c r="BO300" s="233"/>
      <c r="BP300" s="233"/>
      <c r="BQ300" s="233"/>
      <c r="BR300" s="233"/>
      <c r="BS300" s="233"/>
      <c r="BT300" s="233"/>
      <c r="BU300" s="233"/>
      <c r="BV300" s="233"/>
      <c r="BW300" s="233"/>
      <c r="BX300" s="233"/>
      <c r="BY300" s="233"/>
      <c r="BZ300" s="233"/>
      <c r="CA300" s="233"/>
      <c r="CB300" s="233"/>
      <c r="CC300" s="233"/>
      <c r="CD300" s="233"/>
      <c r="CE300" s="233"/>
      <c r="CF300" s="233"/>
      <c r="CG300" s="233"/>
      <c r="CH300" s="233"/>
      <c r="CI300" s="233"/>
      <c r="CJ300" s="233"/>
      <c r="CK300" s="233"/>
      <c r="CL300" s="233"/>
      <c r="CM300" s="233"/>
      <c r="CN300" s="233"/>
      <c r="CO300" s="233"/>
      <c r="CP300" s="233"/>
      <c r="CQ300" s="233"/>
      <c r="CR300" s="233"/>
      <c r="CS300" s="233"/>
      <c r="CT300" s="233"/>
      <c r="CU300" s="233"/>
      <c r="CV300" s="233"/>
      <c r="CW300" s="233"/>
      <c r="CX300" s="233"/>
      <c r="CY300" s="233"/>
      <c r="CZ300" s="233"/>
      <c r="DA300" s="233"/>
      <c r="DB300" s="233"/>
      <c r="DC300" s="233"/>
      <c r="DD300" s="233"/>
      <c r="DE300" s="233"/>
      <c r="DF300" s="233"/>
      <c r="DG300" s="233"/>
      <c r="DH300" s="233"/>
      <c r="DI300" s="233"/>
      <c r="DJ300" s="233"/>
      <c r="DK300" s="233"/>
      <c r="DL300" s="233"/>
      <c r="DM300" s="233"/>
      <c r="DN300" s="233"/>
      <c r="DO300" s="233"/>
      <c r="DP300" s="233"/>
      <c r="DQ300" s="233"/>
      <c r="DR300" s="233"/>
      <c r="DS300" s="233"/>
      <c r="DT300" s="233"/>
      <c r="DU300" s="233"/>
      <c r="DV300" s="233"/>
      <c r="DW300" s="233"/>
      <c r="DX300" s="233"/>
      <c r="DY300" s="233"/>
      <c r="DZ300" s="233"/>
      <c r="EA300" s="233"/>
      <c r="EB300" s="137"/>
    </row>
    <row r="301" customFormat="false" ht="11.25" hidden="false" customHeight="false" outlineLevel="0" collapsed="false"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143"/>
      <c r="AP301" s="143"/>
      <c r="AQ301" s="143"/>
      <c r="AR301" s="143"/>
      <c r="AS301" s="143"/>
      <c r="AT301" s="143"/>
      <c r="AU301" s="143"/>
      <c r="AV301" s="143"/>
      <c r="AW301" s="143"/>
      <c r="AX301" s="143"/>
      <c r="AY301" s="143"/>
      <c r="AZ301" s="143"/>
      <c r="BA301" s="143"/>
      <c r="BB301" s="143"/>
      <c r="BC301" s="143"/>
      <c r="BD301" s="143"/>
      <c r="BE301" s="143"/>
      <c r="BF301" s="143"/>
      <c r="BG301" s="143"/>
      <c r="BH301" s="143"/>
      <c r="BI301" s="143"/>
      <c r="BJ301" s="143"/>
      <c r="BK301" s="143"/>
      <c r="BL301" s="143"/>
      <c r="BM301" s="143"/>
      <c r="BN301" s="143"/>
      <c r="BO301" s="143"/>
      <c r="BP301" s="143"/>
      <c r="BQ301" s="143"/>
      <c r="BR301" s="143"/>
      <c r="BS301" s="143"/>
      <c r="BT301" s="143"/>
      <c r="BU301" s="143"/>
      <c r="BV301" s="143"/>
      <c r="BW301" s="143"/>
      <c r="BX301" s="143"/>
      <c r="BY301" s="143"/>
      <c r="BZ301" s="143"/>
      <c r="CA301" s="143"/>
      <c r="CB301" s="143"/>
      <c r="CC301" s="143"/>
      <c r="CD301" s="143"/>
      <c r="CE301" s="143"/>
      <c r="CF301" s="143"/>
      <c r="CG301" s="143"/>
      <c r="CH301" s="143"/>
      <c r="CI301" s="143"/>
      <c r="CJ301" s="143"/>
      <c r="CK301" s="143"/>
      <c r="CL301" s="143"/>
      <c r="CM301" s="143"/>
      <c r="CN301" s="143"/>
      <c r="CO301" s="143"/>
      <c r="CP301" s="143"/>
      <c r="CQ301" s="143"/>
      <c r="CR301" s="143"/>
      <c r="CS301" s="143"/>
      <c r="CT301" s="143"/>
      <c r="CU301" s="143"/>
      <c r="CV301" s="143"/>
      <c r="CW301" s="143"/>
      <c r="CX301" s="143"/>
      <c r="CY301" s="143"/>
      <c r="CZ301" s="143"/>
      <c r="DA301" s="143"/>
      <c r="DB301" s="143"/>
      <c r="DC301" s="143"/>
      <c r="DD301" s="143"/>
      <c r="DE301" s="143"/>
      <c r="DF301" s="143"/>
      <c r="DG301" s="143"/>
      <c r="DH301" s="143"/>
      <c r="DI301" s="143"/>
      <c r="DJ301" s="143"/>
      <c r="DK301" s="143"/>
      <c r="DL301" s="143"/>
      <c r="DM301" s="143"/>
      <c r="DN301" s="143"/>
      <c r="DO301" s="143"/>
      <c r="DP301" s="143"/>
      <c r="DQ301" s="143"/>
      <c r="DR301" s="143"/>
      <c r="DS301" s="143"/>
      <c r="DT301" s="143"/>
      <c r="DU301" s="143"/>
      <c r="DV301" s="143"/>
      <c r="DW301" s="143"/>
      <c r="DX301" s="143"/>
      <c r="DY301" s="143"/>
      <c r="DZ301" s="143"/>
      <c r="EA301" s="143"/>
    </row>
    <row r="302" customFormat="false" ht="12.75" hidden="false" customHeight="false" outlineLevel="0" collapsed="false">
      <c r="D302" s="234" t="s">
        <v>389</v>
      </c>
      <c r="E302" s="151"/>
      <c r="F302" s="151"/>
      <c r="G302" s="151"/>
    </row>
    <row r="304" customFormat="false" ht="11.25" hidden="false" customHeight="true" outlineLevel="0" collapsed="false">
      <c r="D304" s="235" t="s">
        <v>390</v>
      </c>
      <c r="E304" s="235"/>
      <c r="F304" s="235"/>
      <c r="G304" s="236"/>
    </row>
    <row r="305" customFormat="false" ht="11.25" hidden="false" customHeight="false" outlineLevel="0" collapsed="false">
      <c r="D305" s="235"/>
      <c r="E305" s="235"/>
      <c r="F305" s="235"/>
      <c r="G305" s="236"/>
    </row>
    <row r="306" customFormat="false" ht="11.25" hidden="false" customHeight="true" outlineLevel="0" collapsed="false">
      <c r="D306" s="235" t="s">
        <v>391</v>
      </c>
      <c r="E306" s="235"/>
      <c r="F306" s="235"/>
      <c r="G306" s="236"/>
    </row>
  </sheetData>
  <sheetProtection sheet="true" password="fa9c" objects="true" scenarios="true" formatColumns="false" formatRows="false" autoFilter="false"/>
  <mergeCells count="2601">
    <mergeCell ref="BE5:BU5"/>
    <mergeCell ref="BV5:CL5"/>
    <mergeCell ref="CM5:DC5"/>
    <mergeCell ref="DD5:DT5"/>
    <mergeCell ref="DU5:DU8"/>
    <mergeCell ref="BE6:BH6"/>
    <mergeCell ref="BI6:BL6"/>
    <mergeCell ref="BM6:BP6"/>
    <mergeCell ref="BQ6:BT6"/>
    <mergeCell ref="BU6:BU8"/>
    <mergeCell ref="BV6:BY6"/>
    <mergeCell ref="BZ6:CC6"/>
    <mergeCell ref="CD6:CG6"/>
    <mergeCell ref="CH6:CK6"/>
    <mergeCell ref="CL6:CL8"/>
    <mergeCell ref="CM6:CP6"/>
    <mergeCell ref="CQ6:CT6"/>
    <mergeCell ref="CU6:CX6"/>
    <mergeCell ref="CY6:DB6"/>
    <mergeCell ref="DC6:DC8"/>
    <mergeCell ref="DD6:DG6"/>
    <mergeCell ref="DH6:DK6"/>
    <mergeCell ref="DL6:DO6"/>
    <mergeCell ref="DP6:DS6"/>
    <mergeCell ref="DT6:DT8"/>
    <mergeCell ref="D7:D8"/>
    <mergeCell ref="E7:E8"/>
    <mergeCell ref="F7:F8"/>
    <mergeCell ref="G7:G8"/>
    <mergeCell ref="H7:H8"/>
    <mergeCell ref="I7:M7"/>
    <mergeCell ref="N7:N8"/>
    <mergeCell ref="O7:O8"/>
    <mergeCell ref="P7:Q7"/>
    <mergeCell ref="R7:S7"/>
    <mergeCell ref="T7:T8"/>
    <mergeCell ref="V7:V8"/>
    <mergeCell ref="W7:W8"/>
    <mergeCell ref="X7:X8"/>
    <mergeCell ref="Y7:Y8"/>
    <mergeCell ref="Z7:AF7"/>
    <mergeCell ref="AG7:AK7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BM7:BM8"/>
    <mergeCell ref="BN7:BN8"/>
    <mergeCell ref="BO7:BO8"/>
    <mergeCell ref="BP7:BP8"/>
    <mergeCell ref="BQ7:BQ8"/>
    <mergeCell ref="BR7:BR8"/>
    <mergeCell ref="BS7:BS8"/>
    <mergeCell ref="BT7:BT8"/>
    <mergeCell ref="BV7:BV8"/>
    <mergeCell ref="BW7:BW8"/>
    <mergeCell ref="BX7:BX8"/>
    <mergeCell ref="BY7:BY8"/>
    <mergeCell ref="BZ7:BZ8"/>
    <mergeCell ref="CA7:CA8"/>
    <mergeCell ref="CB7:CB8"/>
    <mergeCell ref="CC7:CC8"/>
    <mergeCell ref="CD7:CD8"/>
    <mergeCell ref="CE7:CE8"/>
    <mergeCell ref="CF7:CF8"/>
    <mergeCell ref="CG7:CG8"/>
    <mergeCell ref="CH7:CH8"/>
    <mergeCell ref="CI7:CI8"/>
    <mergeCell ref="CJ7:CJ8"/>
    <mergeCell ref="CK7:CK8"/>
    <mergeCell ref="CM7:CM8"/>
    <mergeCell ref="CN7:CN8"/>
    <mergeCell ref="CO7:CO8"/>
    <mergeCell ref="CP7:CP8"/>
    <mergeCell ref="CQ7:CQ8"/>
    <mergeCell ref="CR7:CR8"/>
    <mergeCell ref="CS7:CS8"/>
    <mergeCell ref="CT7:CT8"/>
    <mergeCell ref="CU7:CU8"/>
    <mergeCell ref="CV7:CV8"/>
    <mergeCell ref="CW7:CW8"/>
    <mergeCell ref="CX7:CX8"/>
    <mergeCell ref="CY7:CY8"/>
    <mergeCell ref="CZ7:CZ8"/>
    <mergeCell ref="DA7:DA8"/>
    <mergeCell ref="DB7:DB8"/>
    <mergeCell ref="DD7:DD8"/>
    <mergeCell ref="DE7:DE8"/>
    <mergeCell ref="DF7:DF8"/>
    <mergeCell ref="DG7:DG8"/>
    <mergeCell ref="DH7:DH8"/>
    <mergeCell ref="DI7:DI8"/>
    <mergeCell ref="DJ7:DJ8"/>
    <mergeCell ref="DK7:DK8"/>
    <mergeCell ref="DL7:DL8"/>
    <mergeCell ref="DM7:DM8"/>
    <mergeCell ref="DN7:DN8"/>
    <mergeCell ref="DO7:DO8"/>
    <mergeCell ref="DP7:DP8"/>
    <mergeCell ref="DQ7:DQ8"/>
    <mergeCell ref="DR7:DR8"/>
    <mergeCell ref="DS7:DS8"/>
    <mergeCell ref="D47:D48"/>
    <mergeCell ref="E47:E48"/>
    <mergeCell ref="F47:F48"/>
    <mergeCell ref="G47:G48"/>
    <mergeCell ref="H47:H48"/>
    <mergeCell ref="I47:M47"/>
    <mergeCell ref="N47:N48"/>
    <mergeCell ref="O47:O48"/>
    <mergeCell ref="P47:Q47"/>
    <mergeCell ref="R47:S47"/>
    <mergeCell ref="T47:T48"/>
    <mergeCell ref="V47:V48"/>
    <mergeCell ref="W47:W48"/>
    <mergeCell ref="X47:X48"/>
    <mergeCell ref="Y47:Y48"/>
    <mergeCell ref="Z47:AF47"/>
    <mergeCell ref="AG47:AK47"/>
    <mergeCell ref="AM47:AM48"/>
    <mergeCell ref="AN47:AN48"/>
    <mergeCell ref="AO47:AO48"/>
    <mergeCell ref="AP47:AP48"/>
    <mergeCell ref="AQ47:AQ48"/>
    <mergeCell ref="AR47:AR48"/>
    <mergeCell ref="AS47:AS48"/>
    <mergeCell ref="AT47:AT48"/>
    <mergeCell ref="AU47:AU48"/>
    <mergeCell ref="AV47:AV48"/>
    <mergeCell ref="AW47:AW48"/>
    <mergeCell ref="AX47:AX48"/>
    <mergeCell ref="AY47:AY48"/>
    <mergeCell ref="AZ47:AZ48"/>
    <mergeCell ref="BA47:BA48"/>
    <mergeCell ref="BB47:BB48"/>
    <mergeCell ref="BC47:BC48"/>
    <mergeCell ref="BD47:BD48"/>
    <mergeCell ref="BE47:BE48"/>
    <mergeCell ref="BF47:BF48"/>
    <mergeCell ref="BG47:BG48"/>
    <mergeCell ref="BH47:BH48"/>
    <mergeCell ref="BI47:BI48"/>
    <mergeCell ref="BJ47:BJ48"/>
    <mergeCell ref="BK47:BK48"/>
    <mergeCell ref="BL47:BL48"/>
    <mergeCell ref="BM47:BM48"/>
    <mergeCell ref="BN47:BN48"/>
    <mergeCell ref="BO47:BO48"/>
    <mergeCell ref="BP47:BP48"/>
    <mergeCell ref="BQ47:BQ48"/>
    <mergeCell ref="BR47:BR48"/>
    <mergeCell ref="BS47:BS48"/>
    <mergeCell ref="BT47:BT48"/>
    <mergeCell ref="BU47:BU48"/>
    <mergeCell ref="BV47:BV48"/>
    <mergeCell ref="BW47:BW48"/>
    <mergeCell ref="BX47:BX48"/>
    <mergeCell ref="BY47:BY48"/>
    <mergeCell ref="BZ47:BZ48"/>
    <mergeCell ref="CA47:CA48"/>
    <mergeCell ref="CB47:CB48"/>
    <mergeCell ref="CC47:CC48"/>
    <mergeCell ref="CD47:CD48"/>
    <mergeCell ref="CE47:CE48"/>
    <mergeCell ref="CF47:CF48"/>
    <mergeCell ref="CG47:CG48"/>
    <mergeCell ref="CH47:CH48"/>
    <mergeCell ref="CI47:CI48"/>
    <mergeCell ref="CJ47:CJ48"/>
    <mergeCell ref="CK47:CK48"/>
    <mergeCell ref="CL47:CL48"/>
    <mergeCell ref="CM47:CM48"/>
    <mergeCell ref="CN47:CN48"/>
    <mergeCell ref="CO47:CO48"/>
    <mergeCell ref="CP47:CP48"/>
    <mergeCell ref="CQ47:CQ48"/>
    <mergeCell ref="CR47:CR48"/>
    <mergeCell ref="CS47:CS48"/>
    <mergeCell ref="CT47:CT48"/>
    <mergeCell ref="CU47:CU48"/>
    <mergeCell ref="CV47:CV48"/>
    <mergeCell ref="CW47:CW48"/>
    <mergeCell ref="CX47:CX48"/>
    <mergeCell ref="CY47:CY48"/>
    <mergeCell ref="CZ47:CZ48"/>
    <mergeCell ref="DA47:DA48"/>
    <mergeCell ref="DB47:DB48"/>
    <mergeCell ref="DC47:DC48"/>
    <mergeCell ref="DD47:DD48"/>
    <mergeCell ref="DE47:DE48"/>
    <mergeCell ref="DF47:DF48"/>
    <mergeCell ref="DG47:DG48"/>
    <mergeCell ref="DH47:DH48"/>
    <mergeCell ref="DI47:DI48"/>
    <mergeCell ref="DJ47:DJ48"/>
    <mergeCell ref="DK47:DK48"/>
    <mergeCell ref="DL47:DL48"/>
    <mergeCell ref="DM47:DM48"/>
    <mergeCell ref="DN47:DN48"/>
    <mergeCell ref="DO47:DO48"/>
    <mergeCell ref="DP47:DP48"/>
    <mergeCell ref="DQ47:DQ48"/>
    <mergeCell ref="DR47:DR48"/>
    <mergeCell ref="DS47:DS48"/>
    <mergeCell ref="DT47:DT48"/>
    <mergeCell ref="DU47:DU48"/>
    <mergeCell ref="DV47:DY47"/>
    <mergeCell ref="DZ47:EA47"/>
    <mergeCell ref="D51:D54"/>
    <mergeCell ref="E51:E54"/>
    <mergeCell ref="F51:F54"/>
    <mergeCell ref="G51:G54"/>
    <mergeCell ref="H51:H54"/>
    <mergeCell ref="I51:I54"/>
    <mergeCell ref="J51:J54"/>
    <mergeCell ref="K51:K54"/>
    <mergeCell ref="N51:N54"/>
    <mergeCell ref="O51:O54"/>
    <mergeCell ref="P51:P54"/>
    <mergeCell ref="Q51:Q54"/>
    <mergeCell ref="R51:R54"/>
    <mergeCell ref="S51:S54"/>
    <mergeCell ref="T51:T54"/>
    <mergeCell ref="U52:U54"/>
    <mergeCell ref="V52:V54"/>
    <mergeCell ref="W52:W54"/>
    <mergeCell ref="X52:X54"/>
    <mergeCell ref="Y52:Y54"/>
    <mergeCell ref="Z52:Z54"/>
    <mergeCell ref="AA52:AA54"/>
    <mergeCell ref="AB52:AB54"/>
    <mergeCell ref="AC52:AC54"/>
    <mergeCell ref="AD52:AD54"/>
    <mergeCell ref="AE52:AE54"/>
    <mergeCell ref="AF52:AF54"/>
    <mergeCell ref="AG52:AG54"/>
    <mergeCell ref="AH52:AH54"/>
    <mergeCell ref="AI52:AI54"/>
    <mergeCell ref="AJ52:AJ54"/>
    <mergeCell ref="AK52:AK54"/>
    <mergeCell ref="D55:D58"/>
    <mergeCell ref="E55:E58"/>
    <mergeCell ref="F55:F58"/>
    <mergeCell ref="G55:G58"/>
    <mergeCell ref="H55:H58"/>
    <mergeCell ref="I55:I58"/>
    <mergeCell ref="J55:J58"/>
    <mergeCell ref="K55:K58"/>
    <mergeCell ref="N55:N58"/>
    <mergeCell ref="O55:O58"/>
    <mergeCell ref="P55:P58"/>
    <mergeCell ref="Q55:Q58"/>
    <mergeCell ref="R55:R58"/>
    <mergeCell ref="S55:S58"/>
    <mergeCell ref="T55:T58"/>
    <mergeCell ref="U56:U58"/>
    <mergeCell ref="V56:V58"/>
    <mergeCell ref="W56:W58"/>
    <mergeCell ref="X56:X58"/>
    <mergeCell ref="Y56:Y58"/>
    <mergeCell ref="Z56:Z58"/>
    <mergeCell ref="AA56:AA58"/>
    <mergeCell ref="AB56:AB58"/>
    <mergeCell ref="AC56:AC58"/>
    <mergeCell ref="AD56:AD58"/>
    <mergeCell ref="AE56:AE58"/>
    <mergeCell ref="AF56:AF58"/>
    <mergeCell ref="AG56:AG58"/>
    <mergeCell ref="AH56:AH58"/>
    <mergeCell ref="AI56:AI58"/>
    <mergeCell ref="AJ56:AJ58"/>
    <mergeCell ref="AK56:AK58"/>
    <mergeCell ref="D59:D62"/>
    <mergeCell ref="E59:E62"/>
    <mergeCell ref="F59:F62"/>
    <mergeCell ref="G59:G62"/>
    <mergeCell ref="H59:H62"/>
    <mergeCell ref="I59:I62"/>
    <mergeCell ref="J59:J62"/>
    <mergeCell ref="K59:K62"/>
    <mergeCell ref="N59:N62"/>
    <mergeCell ref="O59:O62"/>
    <mergeCell ref="P59:P62"/>
    <mergeCell ref="Q59:Q62"/>
    <mergeCell ref="R59:R62"/>
    <mergeCell ref="S59:S62"/>
    <mergeCell ref="T59:T62"/>
    <mergeCell ref="U60:U62"/>
    <mergeCell ref="V60:V62"/>
    <mergeCell ref="W60:W62"/>
    <mergeCell ref="X60:X62"/>
    <mergeCell ref="Y60:Y62"/>
    <mergeCell ref="Z60:Z62"/>
    <mergeCell ref="AA60:AA62"/>
    <mergeCell ref="AB60:AB62"/>
    <mergeCell ref="AC60:AC62"/>
    <mergeCell ref="AD60:AD62"/>
    <mergeCell ref="AE60:AE62"/>
    <mergeCell ref="AF60:AF62"/>
    <mergeCell ref="AG60:AG62"/>
    <mergeCell ref="AH60:AH62"/>
    <mergeCell ref="AI60:AI62"/>
    <mergeCell ref="AJ60:AJ62"/>
    <mergeCell ref="AK60:AK62"/>
    <mergeCell ref="D63:D65"/>
    <mergeCell ref="E63:E65"/>
    <mergeCell ref="F63:F65"/>
    <mergeCell ref="G63:G65"/>
    <mergeCell ref="H63:H65"/>
    <mergeCell ref="I63:I65"/>
    <mergeCell ref="J63:J65"/>
    <mergeCell ref="K63:K65"/>
    <mergeCell ref="N63:N65"/>
    <mergeCell ref="O63:O65"/>
    <mergeCell ref="P63:P65"/>
    <mergeCell ref="Q63:Q65"/>
    <mergeCell ref="R63:R65"/>
    <mergeCell ref="S63:S65"/>
    <mergeCell ref="T63:T65"/>
    <mergeCell ref="U64:U65"/>
    <mergeCell ref="V64:V65"/>
    <mergeCell ref="W64:W65"/>
    <mergeCell ref="X64:X65"/>
    <mergeCell ref="Y64:Y65"/>
    <mergeCell ref="Z64:Z65"/>
    <mergeCell ref="AA64:AA65"/>
    <mergeCell ref="AB64:AB65"/>
    <mergeCell ref="AC64:AC65"/>
    <mergeCell ref="AD64:AD65"/>
    <mergeCell ref="AE64:AE65"/>
    <mergeCell ref="AF64:AF65"/>
    <mergeCell ref="AG64:AG65"/>
    <mergeCell ref="AH64:AH65"/>
    <mergeCell ref="AI64:AI65"/>
    <mergeCell ref="AJ64:AJ65"/>
    <mergeCell ref="AK64:AK65"/>
    <mergeCell ref="D66:D68"/>
    <mergeCell ref="E66:E68"/>
    <mergeCell ref="F66:F68"/>
    <mergeCell ref="G66:G68"/>
    <mergeCell ref="H66:H68"/>
    <mergeCell ref="I66:I68"/>
    <mergeCell ref="J66:J68"/>
    <mergeCell ref="K66:K68"/>
    <mergeCell ref="N66:N68"/>
    <mergeCell ref="O66:O68"/>
    <mergeCell ref="P66:P68"/>
    <mergeCell ref="Q66:Q68"/>
    <mergeCell ref="R66:R68"/>
    <mergeCell ref="S66:S68"/>
    <mergeCell ref="T66:T68"/>
    <mergeCell ref="U67:U68"/>
    <mergeCell ref="V67:V68"/>
    <mergeCell ref="W67:W68"/>
    <mergeCell ref="X67:X68"/>
    <mergeCell ref="Y67:Y68"/>
    <mergeCell ref="Z67:Z68"/>
    <mergeCell ref="AA67:AA68"/>
    <mergeCell ref="AB67:AB68"/>
    <mergeCell ref="AC67:AC68"/>
    <mergeCell ref="AD67:AD68"/>
    <mergeCell ref="AE67:AE68"/>
    <mergeCell ref="AF67:AF68"/>
    <mergeCell ref="AG67:AG68"/>
    <mergeCell ref="AH67:AH68"/>
    <mergeCell ref="AI67:AI68"/>
    <mergeCell ref="AJ67:AJ68"/>
    <mergeCell ref="AK67:AK68"/>
    <mergeCell ref="D69:D71"/>
    <mergeCell ref="E69:E71"/>
    <mergeCell ref="F69:F71"/>
    <mergeCell ref="G69:G71"/>
    <mergeCell ref="H69:H71"/>
    <mergeCell ref="I69:I71"/>
    <mergeCell ref="J69:J71"/>
    <mergeCell ref="K69:K71"/>
    <mergeCell ref="N69:N71"/>
    <mergeCell ref="O69:O71"/>
    <mergeCell ref="P69:P71"/>
    <mergeCell ref="Q69:Q71"/>
    <mergeCell ref="R69:R71"/>
    <mergeCell ref="S69:S71"/>
    <mergeCell ref="T69:T71"/>
    <mergeCell ref="U70:U71"/>
    <mergeCell ref="V70:V71"/>
    <mergeCell ref="W70:W71"/>
    <mergeCell ref="X70:X71"/>
    <mergeCell ref="Y70:Y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H70:AH71"/>
    <mergeCell ref="AI70:AI71"/>
    <mergeCell ref="AJ70:AJ71"/>
    <mergeCell ref="AK70:AK71"/>
    <mergeCell ref="D72:D74"/>
    <mergeCell ref="E72:E74"/>
    <mergeCell ref="F72:F74"/>
    <mergeCell ref="G72:G74"/>
    <mergeCell ref="H72:H74"/>
    <mergeCell ref="I72:I74"/>
    <mergeCell ref="J72:J74"/>
    <mergeCell ref="K72:K74"/>
    <mergeCell ref="N72:N74"/>
    <mergeCell ref="O72:O74"/>
    <mergeCell ref="P72:P74"/>
    <mergeCell ref="Q72:Q74"/>
    <mergeCell ref="R72:R74"/>
    <mergeCell ref="S72:S74"/>
    <mergeCell ref="T72:T74"/>
    <mergeCell ref="U73:U74"/>
    <mergeCell ref="V73:V74"/>
    <mergeCell ref="W73:W74"/>
    <mergeCell ref="X73:X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H73:AH74"/>
    <mergeCell ref="AI73:AI74"/>
    <mergeCell ref="AJ73:AJ74"/>
    <mergeCell ref="AK73:AK74"/>
    <mergeCell ref="D75:D78"/>
    <mergeCell ref="E75:E78"/>
    <mergeCell ref="F75:F78"/>
    <mergeCell ref="G75:G78"/>
    <mergeCell ref="H75:H78"/>
    <mergeCell ref="I75:I78"/>
    <mergeCell ref="J75:J78"/>
    <mergeCell ref="K75:K78"/>
    <mergeCell ref="N75:N78"/>
    <mergeCell ref="O75:O78"/>
    <mergeCell ref="P75:P78"/>
    <mergeCell ref="Q75:Q78"/>
    <mergeCell ref="R75:R78"/>
    <mergeCell ref="S75:S78"/>
    <mergeCell ref="T75:T78"/>
    <mergeCell ref="U76:U78"/>
    <mergeCell ref="V76:V78"/>
    <mergeCell ref="W76:W78"/>
    <mergeCell ref="X76:X78"/>
    <mergeCell ref="Y76:Y78"/>
    <mergeCell ref="Z76:Z78"/>
    <mergeCell ref="AA76:AA78"/>
    <mergeCell ref="AB76:AB78"/>
    <mergeCell ref="AC76:AC78"/>
    <mergeCell ref="AD76:AD78"/>
    <mergeCell ref="AE76:AE78"/>
    <mergeCell ref="AF76:AF78"/>
    <mergeCell ref="AG76:AG78"/>
    <mergeCell ref="AH76:AH78"/>
    <mergeCell ref="AI76:AI78"/>
    <mergeCell ref="AJ76:AJ78"/>
    <mergeCell ref="AK76:AK78"/>
    <mergeCell ref="D79:D82"/>
    <mergeCell ref="E79:E82"/>
    <mergeCell ref="F79:F82"/>
    <mergeCell ref="G79:G82"/>
    <mergeCell ref="H79:H82"/>
    <mergeCell ref="I79:I82"/>
    <mergeCell ref="J79:J82"/>
    <mergeCell ref="K79:K82"/>
    <mergeCell ref="N79:N82"/>
    <mergeCell ref="O79:O82"/>
    <mergeCell ref="P79:P82"/>
    <mergeCell ref="Q79:Q82"/>
    <mergeCell ref="R79:R82"/>
    <mergeCell ref="S79:S82"/>
    <mergeCell ref="T79:T82"/>
    <mergeCell ref="U80:U82"/>
    <mergeCell ref="V80:V82"/>
    <mergeCell ref="W80:W82"/>
    <mergeCell ref="X80:X82"/>
    <mergeCell ref="Y80:Y82"/>
    <mergeCell ref="Z80:Z82"/>
    <mergeCell ref="AA80:AA82"/>
    <mergeCell ref="AB80:AB82"/>
    <mergeCell ref="AC80:AC82"/>
    <mergeCell ref="AD80:AD82"/>
    <mergeCell ref="AE80:AE82"/>
    <mergeCell ref="AF80:AF82"/>
    <mergeCell ref="AG80:AG82"/>
    <mergeCell ref="AH80:AH82"/>
    <mergeCell ref="AI80:AI82"/>
    <mergeCell ref="AJ80:AJ82"/>
    <mergeCell ref="AK80:AK82"/>
    <mergeCell ref="D83:D86"/>
    <mergeCell ref="E83:E86"/>
    <mergeCell ref="F83:F86"/>
    <mergeCell ref="G83:G86"/>
    <mergeCell ref="H83:H86"/>
    <mergeCell ref="I83:I86"/>
    <mergeCell ref="J83:J86"/>
    <mergeCell ref="K83:K86"/>
    <mergeCell ref="N83:N86"/>
    <mergeCell ref="O83:O86"/>
    <mergeCell ref="P83:P86"/>
    <mergeCell ref="Q83:Q86"/>
    <mergeCell ref="R83:R86"/>
    <mergeCell ref="S83:S86"/>
    <mergeCell ref="T83:T86"/>
    <mergeCell ref="U84:U86"/>
    <mergeCell ref="V84:V86"/>
    <mergeCell ref="W84:W86"/>
    <mergeCell ref="X84:X86"/>
    <mergeCell ref="Y84:Y86"/>
    <mergeCell ref="Z84:Z86"/>
    <mergeCell ref="AA84:AA86"/>
    <mergeCell ref="AB84:AB86"/>
    <mergeCell ref="AC84:AC86"/>
    <mergeCell ref="AD84:AD86"/>
    <mergeCell ref="AE84:AE86"/>
    <mergeCell ref="AF84:AF86"/>
    <mergeCell ref="AG84:AG86"/>
    <mergeCell ref="AH84:AH86"/>
    <mergeCell ref="AI84:AI86"/>
    <mergeCell ref="AJ84:AJ86"/>
    <mergeCell ref="AK84:AK86"/>
    <mergeCell ref="D87:D89"/>
    <mergeCell ref="E87:E89"/>
    <mergeCell ref="F87:F89"/>
    <mergeCell ref="G87:G89"/>
    <mergeCell ref="H87:H89"/>
    <mergeCell ref="I87:I89"/>
    <mergeCell ref="J87:J89"/>
    <mergeCell ref="K87:K89"/>
    <mergeCell ref="N87:N89"/>
    <mergeCell ref="O87:O89"/>
    <mergeCell ref="P87:P89"/>
    <mergeCell ref="Q87:Q89"/>
    <mergeCell ref="R87:R89"/>
    <mergeCell ref="S87:S89"/>
    <mergeCell ref="T87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H88:AH89"/>
    <mergeCell ref="AI88:AI89"/>
    <mergeCell ref="AJ88:AJ89"/>
    <mergeCell ref="AK88:AK89"/>
    <mergeCell ref="D90:D93"/>
    <mergeCell ref="E90:E93"/>
    <mergeCell ref="F90:F93"/>
    <mergeCell ref="G90:G93"/>
    <mergeCell ref="H90:H93"/>
    <mergeCell ref="I90:I93"/>
    <mergeCell ref="J90:J93"/>
    <mergeCell ref="K90:K93"/>
    <mergeCell ref="N90:N93"/>
    <mergeCell ref="O90:O93"/>
    <mergeCell ref="P90:P93"/>
    <mergeCell ref="Q90:Q93"/>
    <mergeCell ref="R90:R93"/>
    <mergeCell ref="S90:S93"/>
    <mergeCell ref="T90:T93"/>
    <mergeCell ref="U91:U93"/>
    <mergeCell ref="V91:V93"/>
    <mergeCell ref="W91:W93"/>
    <mergeCell ref="X91:X93"/>
    <mergeCell ref="Y91:Y93"/>
    <mergeCell ref="Z91:Z93"/>
    <mergeCell ref="AA91:AA93"/>
    <mergeCell ref="AB91:AB93"/>
    <mergeCell ref="AC91:AC93"/>
    <mergeCell ref="AD91:AD93"/>
    <mergeCell ref="AE91:AE93"/>
    <mergeCell ref="AF91:AF93"/>
    <mergeCell ref="AG91:AG93"/>
    <mergeCell ref="AH91:AH93"/>
    <mergeCell ref="AI91:AI93"/>
    <mergeCell ref="AJ91:AJ93"/>
    <mergeCell ref="AK91:AK93"/>
    <mergeCell ref="D94:D97"/>
    <mergeCell ref="E94:E97"/>
    <mergeCell ref="F94:F97"/>
    <mergeCell ref="G94:G97"/>
    <mergeCell ref="H94:H97"/>
    <mergeCell ref="I94:I97"/>
    <mergeCell ref="J94:J97"/>
    <mergeCell ref="K94:K97"/>
    <mergeCell ref="N94:N97"/>
    <mergeCell ref="O94:O97"/>
    <mergeCell ref="P94:P97"/>
    <mergeCell ref="Q94:Q97"/>
    <mergeCell ref="R94:R97"/>
    <mergeCell ref="S94:S97"/>
    <mergeCell ref="T94:T97"/>
    <mergeCell ref="U95:U97"/>
    <mergeCell ref="V95:V97"/>
    <mergeCell ref="W95:W97"/>
    <mergeCell ref="X95:X97"/>
    <mergeCell ref="Y95:Y97"/>
    <mergeCell ref="Z95:Z97"/>
    <mergeCell ref="AA95:AA97"/>
    <mergeCell ref="AB95:AB97"/>
    <mergeCell ref="AC95:AC97"/>
    <mergeCell ref="AD95:AD97"/>
    <mergeCell ref="AE95:AE97"/>
    <mergeCell ref="AF95:AF97"/>
    <mergeCell ref="AG95:AG97"/>
    <mergeCell ref="AH95:AH97"/>
    <mergeCell ref="AI95:AI97"/>
    <mergeCell ref="AJ95:AJ97"/>
    <mergeCell ref="AK95:AK97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N98:N100"/>
    <mergeCell ref="O98:O100"/>
    <mergeCell ref="P98:P100"/>
    <mergeCell ref="Q98:Q100"/>
    <mergeCell ref="R98:R100"/>
    <mergeCell ref="S98:S100"/>
    <mergeCell ref="T98:T100"/>
    <mergeCell ref="U99:U100"/>
    <mergeCell ref="V99:V100"/>
    <mergeCell ref="W99:W100"/>
    <mergeCell ref="X99:X100"/>
    <mergeCell ref="Y99:Y100"/>
    <mergeCell ref="Z99:Z100"/>
    <mergeCell ref="AA99:AA100"/>
    <mergeCell ref="AB99:AB100"/>
    <mergeCell ref="AC99:AC100"/>
    <mergeCell ref="AD99:AD100"/>
    <mergeCell ref="AE99:AE100"/>
    <mergeCell ref="AF99:AF100"/>
    <mergeCell ref="AG99:AG100"/>
    <mergeCell ref="AH99:AH100"/>
    <mergeCell ref="AI99:AI100"/>
    <mergeCell ref="AJ99:AJ100"/>
    <mergeCell ref="AK99:AK100"/>
    <mergeCell ref="D101:D103"/>
    <mergeCell ref="E101:E103"/>
    <mergeCell ref="F101:F103"/>
    <mergeCell ref="G101:G103"/>
    <mergeCell ref="H101:H103"/>
    <mergeCell ref="I101:I103"/>
    <mergeCell ref="J101:J103"/>
    <mergeCell ref="K101:K103"/>
    <mergeCell ref="N101:N103"/>
    <mergeCell ref="O101:O103"/>
    <mergeCell ref="P101:P103"/>
    <mergeCell ref="Q101:Q103"/>
    <mergeCell ref="R101:R103"/>
    <mergeCell ref="S101:S103"/>
    <mergeCell ref="T101:T103"/>
    <mergeCell ref="U102:U103"/>
    <mergeCell ref="V102:V103"/>
    <mergeCell ref="W102:W103"/>
    <mergeCell ref="X102:X103"/>
    <mergeCell ref="Y102:Y103"/>
    <mergeCell ref="Z102:Z103"/>
    <mergeCell ref="AA102:AA103"/>
    <mergeCell ref="AB102:AB103"/>
    <mergeCell ref="AC102:AC103"/>
    <mergeCell ref="AD102:AD103"/>
    <mergeCell ref="AE102:AE103"/>
    <mergeCell ref="AF102:AF103"/>
    <mergeCell ref="AG102:AG103"/>
    <mergeCell ref="AH102:AH103"/>
    <mergeCell ref="AI102:AI103"/>
    <mergeCell ref="AJ102:AJ103"/>
    <mergeCell ref="AK102:AK103"/>
    <mergeCell ref="D104:D107"/>
    <mergeCell ref="E104:E107"/>
    <mergeCell ref="F104:F107"/>
    <mergeCell ref="G104:G107"/>
    <mergeCell ref="H104:H107"/>
    <mergeCell ref="I104:I107"/>
    <mergeCell ref="J104:J107"/>
    <mergeCell ref="K104:K107"/>
    <mergeCell ref="N104:N107"/>
    <mergeCell ref="O104:O107"/>
    <mergeCell ref="P104:P107"/>
    <mergeCell ref="Q104:Q107"/>
    <mergeCell ref="R104:R107"/>
    <mergeCell ref="S104:S107"/>
    <mergeCell ref="T104:T107"/>
    <mergeCell ref="U105:U107"/>
    <mergeCell ref="V105:V107"/>
    <mergeCell ref="W105:W107"/>
    <mergeCell ref="X105:X107"/>
    <mergeCell ref="Y105:Y107"/>
    <mergeCell ref="Z105:Z107"/>
    <mergeCell ref="AA105:AA107"/>
    <mergeCell ref="AB105:AB107"/>
    <mergeCell ref="AC105:AC107"/>
    <mergeCell ref="AD105:AD107"/>
    <mergeCell ref="AE105:AE107"/>
    <mergeCell ref="AF105:AF107"/>
    <mergeCell ref="AG105:AG107"/>
    <mergeCell ref="AH105:AH107"/>
    <mergeCell ref="AI105:AI107"/>
    <mergeCell ref="AJ105:AJ107"/>
    <mergeCell ref="AK105:AK107"/>
    <mergeCell ref="D108:D110"/>
    <mergeCell ref="E108:E110"/>
    <mergeCell ref="F108:F110"/>
    <mergeCell ref="G108:G110"/>
    <mergeCell ref="H108:H110"/>
    <mergeCell ref="I108:I110"/>
    <mergeCell ref="J108:J110"/>
    <mergeCell ref="K108:K110"/>
    <mergeCell ref="N108:N110"/>
    <mergeCell ref="O108:O110"/>
    <mergeCell ref="P108:P110"/>
    <mergeCell ref="Q108:Q110"/>
    <mergeCell ref="R108:R110"/>
    <mergeCell ref="S108:S110"/>
    <mergeCell ref="T108:T110"/>
    <mergeCell ref="U109:U110"/>
    <mergeCell ref="V109:V110"/>
    <mergeCell ref="W109:W110"/>
    <mergeCell ref="X109:X110"/>
    <mergeCell ref="Y109:Y110"/>
    <mergeCell ref="Z109:Z110"/>
    <mergeCell ref="AA109:AA110"/>
    <mergeCell ref="AB109:AB110"/>
    <mergeCell ref="AC109:AC110"/>
    <mergeCell ref="AD109:AD110"/>
    <mergeCell ref="AE109:AE110"/>
    <mergeCell ref="AF109:AF110"/>
    <mergeCell ref="AG109:AG110"/>
    <mergeCell ref="AH109:AH110"/>
    <mergeCell ref="AI109:AI110"/>
    <mergeCell ref="AJ109:AJ110"/>
    <mergeCell ref="AK109:AK110"/>
    <mergeCell ref="D111:D114"/>
    <mergeCell ref="E111:E114"/>
    <mergeCell ref="F111:F114"/>
    <mergeCell ref="G111:G114"/>
    <mergeCell ref="H111:H114"/>
    <mergeCell ref="I111:I114"/>
    <mergeCell ref="J111:J114"/>
    <mergeCell ref="K111:K114"/>
    <mergeCell ref="N111:N114"/>
    <mergeCell ref="O111:O114"/>
    <mergeCell ref="P111:P114"/>
    <mergeCell ref="Q111:Q114"/>
    <mergeCell ref="R111:R114"/>
    <mergeCell ref="S111:S114"/>
    <mergeCell ref="T111:T114"/>
    <mergeCell ref="U112:U114"/>
    <mergeCell ref="V112:V114"/>
    <mergeCell ref="W112:W114"/>
    <mergeCell ref="X112:X114"/>
    <mergeCell ref="Y112:Y114"/>
    <mergeCell ref="Z112:Z114"/>
    <mergeCell ref="AA112:AA114"/>
    <mergeCell ref="AB112:AB114"/>
    <mergeCell ref="AC112:AC114"/>
    <mergeCell ref="AD112:AD114"/>
    <mergeCell ref="AE112:AE114"/>
    <mergeCell ref="AF112:AF114"/>
    <mergeCell ref="AG112:AG114"/>
    <mergeCell ref="AH112:AH114"/>
    <mergeCell ref="AI112:AI114"/>
    <mergeCell ref="AJ112:AJ114"/>
    <mergeCell ref="AK112:AK114"/>
    <mergeCell ref="D115:D118"/>
    <mergeCell ref="E115:E118"/>
    <mergeCell ref="F115:F118"/>
    <mergeCell ref="G115:G118"/>
    <mergeCell ref="H115:H118"/>
    <mergeCell ref="I115:I118"/>
    <mergeCell ref="J115:J118"/>
    <mergeCell ref="K115:K118"/>
    <mergeCell ref="N115:N118"/>
    <mergeCell ref="O115:O118"/>
    <mergeCell ref="P115:P118"/>
    <mergeCell ref="Q115:Q118"/>
    <mergeCell ref="R115:R118"/>
    <mergeCell ref="S115:S118"/>
    <mergeCell ref="T115:T118"/>
    <mergeCell ref="U116:U118"/>
    <mergeCell ref="V116:V118"/>
    <mergeCell ref="W116:W118"/>
    <mergeCell ref="X116:X118"/>
    <mergeCell ref="Y116:Y118"/>
    <mergeCell ref="Z116:Z118"/>
    <mergeCell ref="AA116:AA118"/>
    <mergeCell ref="AB116:AB118"/>
    <mergeCell ref="AC116:AC118"/>
    <mergeCell ref="AD116:AD118"/>
    <mergeCell ref="AE116:AE118"/>
    <mergeCell ref="AF116:AF118"/>
    <mergeCell ref="AG116:AG118"/>
    <mergeCell ref="AH116:AH118"/>
    <mergeCell ref="AI116:AI118"/>
    <mergeCell ref="AJ116:AJ118"/>
    <mergeCell ref="AK116:AK118"/>
    <mergeCell ref="D119:D122"/>
    <mergeCell ref="E119:E122"/>
    <mergeCell ref="F119:F122"/>
    <mergeCell ref="G119:G122"/>
    <mergeCell ref="H119:H122"/>
    <mergeCell ref="I119:I122"/>
    <mergeCell ref="J119:J122"/>
    <mergeCell ref="K119:K122"/>
    <mergeCell ref="N119:N122"/>
    <mergeCell ref="O119:O122"/>
    <mergeCell ref="P119:P122"/>
    <mergeCell ref="Q119:Q122"/>
    <mergeCell ref="R119:R122"/>
    <mergeCell ref="S119:S122"/>
    <mergeCell ref="T119:T122"/>
    <mergeCell ref="U120:U122"/>
    <mergeCell ref="V120:V122"/>
    <mergeCell ref="W120:W122"/>
    <mergeCell ref="X120:X122"/>
    <mergeCell ref="Y120:Y122"/>
    <mergeCell ref="Z120:Z122"/>
    <mergeCell ref="AA120:AA122"/>
    <mergeCell ref="AB120:AB122"/>
    <mergeCell ref="AC120:AC122"/>
    <mergeCell ref="AD120:AD122"/>
    <mergeCell ref="AE120:AE122"/>
    <mergeCell ref="AF120:AF122"/>
    <mergeCell ref="AG120:AG122"/>
    <mergeCell ref="AH120:AH122"/>
    <mergeCell ref="AI120:AI122"/>
    <mergeCell ref="AJ120:AJ122"/>
    <mergeCell ref="AK120:AK122"/>
    <mergeCell ref="D123:D125"/>
    <mergeCell ref="E123:E125"/>
    <mergeCell ref="F123:F125"/>
    <mergeCell ref="G123:G125"/>
    <mergeCell ref="H123:H125"/>
    <mergeCell ref="I123:I125"/>
    <mergeCell ref="J123:J125"/>
    <mergeCell ref="K123:K125"/>
    <mergeCell ref="N123:N125"/>
    <mergeCell ref="O123:O125"/>
    <mergeCell ref="P123:P125"/>
    <mergeCell ref="Q123:Q125"/>
    <mergeCell ref="R123:R125"/>
    <mergeCell ref="S123:S125"/>
    <mergeCell ref="T123:T125"/>
    <mergeCell ref="U124:U125"/>
    <mergeCell ref="V124:V125"/>
    <mergeCell ref="W124:W125"/>
    <mergeCell ref="X124:X125"/>
    <mergeCell ref="Y124:Y125"/>
    <mergeCell ref="Z124:Z125"/>
    <mergeCell ref="AA124:AA125"/>
    <mergeCell ref="AB124:AB125"/>
    <mergeCell ref="AC124:AC125"/>
    <mergeCell ref="AD124:AD125"/>
    <mergeCell ref="AE124:AE125"/>
    <mergeCell ref="AF124:AF125"/>
    <mergeCell ref="AG124:AG125"/>
    <mergeCell ref="AH124:AH125"/>
    <mergeCell ref="AI124:AI125"/>
    <mergeCell ref="AJ124:AJ125"/>
    <mergeCell ref="AK124:AK125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N126:N128"/>
    <mergeCell ref="O126:O128"/>
    <mergeCell ref="P126:P128"/>
    <mergeCell ref="Q126:Q128"/>
    <mergeCell ref="R126:R128"/>
    <mergeCell ref="S126:S128"/>
    <mergeCell ref="T126:T128"/>
    <mergeCell ref="U127:U128"/>
    <mergeCell ref="V127:V128"/>
    <mergeCell ref="W127:W128"/>
    <mergeCell ref="X127:X128"/>
    <mergeCell ref="Y127:Y128"/>
    <mergeCell ref="Z127:Z128"/>
    <mergeCell ref="AA127:AA128"/>
    <mergeCell ref="AB127:AB128"/>
    <mergeCell ref="AC127:AC128"/>
    <mergeCell ref="AD127:AD128"/>
    <mergeCell ref="AE127:AE128"/>
    <mergeCell ref="AF127:AF128"/>
    <mergeCell ref="AG127:AG128"/>
    <mergeCell ref="AH127:AH128"/>
    <mergeCell ref="AI127:AI128"/>
    <mergeCell ref="AJ127:AJ128"/>
    <mergeCell ref="AK127:AK128"/>
    <mergeCell ref="D129:D131"/>
    <mergeCell ref="E129:E131"/>
    <mergeCell ref="F129:F131"/>
    <mergeCell ref="G129:G131"/>
    <mergeCell ref="H129:H131"/>
    <mergeCell ref="I129:I131"/>
    <mergeCell ref="J129:J131"/>
    <mergeCell ref="K129:K131"/>
    <mergeCell ref="N129:N131"/>
    <mergeCell ref="O129:O131"/>
    <mergeCell ref="P129:P131"/>
    <mergeCell ref="Q129:Q131"/>
    <mergeCell ref="R129:R131"/>
    <mergeCell ref="S129:S131"/>
    <mergeCell ref="T129:T131"/>
    <mergeCell ref="U130:U131"/>
    <mergeCell ref="V130:V131"/>
    <mergeCell ref="W130:W131"/>
    <mergeCell ref="X130:X131"/>
    <mergeCell ref="Y130:Y131"/>
    <mergeCell ref="Z130:Z131"/>
    <mergeCell ref="AA130:AA131"/>
    <mergeCell ref="AB130:AB131"/>
    <mergeCell ref="AC130:AC131"/>
    <mergeCell ref="AD130:AD131"/>
    <mergeCell ref="AE130:AE131"/>
    <mergeCell ref="AF130:AF131"/>
    <mergeCell ref="AG130:AG131"/>
    <mergeCell ref="AH130:AH131"/>
    <mergeCell ref="AI130:AI131"/>
    <mergeCell ref="AJ130:AJ131"/>
    <mergeCell ref="AK130:AK131"/>
    <mergeCell ref="D132:D134"/>
    <mergeCell ref="E132:E134"/>
    <mergeCell ref="F132:F134"/>
    <mergeCell ref="G132:G134"/>
    <mergeCell ref="H132:H134"/>
    <mergeCell ref="I132:I134"/>
    <mergeCell ref="J132:J134"/>
    <mergeCell ref="K132:K134"/>
    <mergeCell ref="N132:N134"/>
    <mergeCell ref="O132:O134"/>
    <mergeCell ref="P132:P134"/>
    <mergeCell ref="Q132:Q134"/>
    <mergeCell ref="R132:R134"/>
    <mergeCell ref="S132:S134"/>
    <mergeCell ref="T132:T134"/>
    <mergeCell ref="U133:U134"/>
    <mergeCell ref="V133:V134"/>
    <mergeCell ref="W133:W134"/>
    <mergeCell ref="X133:X134"/>
    <mergeCell ref="Y133:Y134"/>
    <mergeCell ref="Z133:Z134"/>
    <mergeCell ref="AA133:AA134"/>
    <mergeCell ref="AB133:AB134"/>
    <mergeCell ref="AC133:AC134"/>
    <mergeCell ref="AD133:AD134"/>
    <mergeCell ref="AE133:AE134"/>
    <mergeCell ref="AF133:AF134"/>
    <mergeCell ref="AG133:AG134"/>
    <mergeCell ref="AH133:AH134"/>
    <mergeCell ref="AI133:AI134"/>
    <mergeCell ref="AJ133:AJ134"/>
    <mergeCell ref="AK133:AK134"/>
    <mergeCell ref="D135:D137"/>
    <mergeCell ref="E135:E137"/>
    <mergeCell ref="F135:F137"/>
    <mergeCell ref="G135:G137"/>
    <mergeCell ref="H135:H137"/>
    <mergeCell ref="I135:I137"/>
    <mergeCell ref="J135:J137"/>
    <mergeCell ref="K135:K137"/>
    <mergeCell ref="N135:N137"/>
    <mergeCell ref="O135:O137"/>
    <mergeCell ref="P135:P137"/>
    <mergeCell ref="Q135:Q137"/>
    <mergeCell ref="R135:R137"/>
    <mergeCell ref="S135:S137"/>
    <mergeCell ref="T135:T137"/>
    <mergeCell ref="U136:U137"/>
    <mergeCell ref="V136:V137"/>
    <mergeCell ref="W136:W137"/>
    <mergeCell ref="X136:X137"/>
    <mergeCell ref="Y136:Y137"/>
    <mergeCell ref="Z136:Z137"/>
    <mergeCell ref="AA136:AA137"/>
    <mergeCell ref="AB136:AB137"/>
    <mergeCell ref="AC136:AC137"/>
    <mergeCell ref="AD136:AD137"/>
    <mergeCell ref="AE136:AE137"/>
    <mergeCell ref="AF136:AF137"/>
    <mergeCell ref="AG136:AG137"/>
    <mergeCell ref="AH136:AH137"/>
    <mergeCell ref="AI136:AI137"/>
    <mergeCell ref="AJ136:AJ137"/>
    <mergeCell ref="AK136:AK137"/>
    <mergeCell ref="D138:D140"/>
    <mergeCell ref="E138:E140"/>
    <mergeCell ref="F138:F140"/>
    <mergeCell ref="G138:G140"/>
    <mergeCell ref="H138:H140"/>
    <mergeCell ref="I138:I140"/>
    <mergeCell ref="J138:J140"/>
    <mergeCell ref="K138:K140"/>
    <mergeCell ref="N138:N140"/>
    <mergeCell ref="O138:O140"/>
    <mergeCell ref="P138:P140"/>
    <mergeCell ref="Q138:Q140"/>
    <mergeCell ref="R138:R140"/>
    <mergeCell ref="S138:S140"/>
    <mergeCell ref="T138:T140"/>
    <mergeCell ref="U139:U140"/>
    <mergeCell ref="V139:V140"/>
    <mergeCell ref="W139:W140"/>
    <mergeCell ref="X139:X140"/>
    <mergeCell ref="Y139:Y140"/>
    <mergeCell ref="Z139:Z140"/>
    <mergeCell ref="AA139:AA140"/>
    <mergeCell ref="AB139:AB140"/>
    <mergeCell ref="AC139:AC140"/>
    <mergeCell ref="AD139:AD140"/>
    <mergeCell ref="AE139:AE140"/>
    <mergeCell ref="AF139:AF140"/>
    <mergeCell ref="AG139:AG140"/>
    <mergeCell ref="AH139:AH140"/>
    <mergeCell ref="AI139:AI140"/>
    <mergeCell ref="AJ139:AJ140"/>
    <mergeCell ref="AK139:AK140"/>
    <mergeCell ref="D141:D143"/>
    <mergeCell ref="E141:E143"/>
    <mergeCell ref="F141:F143"/>
    <mergeCell ref="G141:G143"/>
    <mergeCell ref="H141:H143"/>
    <mergeCell ref="I141:I143"/>
    <mergeCell ref="J141:J143"/>
    <mergeCell ref="K141:K143"/>
    <mergeCell ref="N141:N143"/>
    <mergeCell ref="O141:O143"/>
    <mergeCell ref="P141:P143"/>
    <mergeCell ref="Q141:Q143"/>
    <mergeCell ref="R141:R143"/>
    <mergeCell ref="S141:S143"/>
    <mergeCell ref="T141:T143"/>
    <mergeCell ref="U142:U143"/>
    <mergeCell ref="V142:V143"/>
    <mergeCell ref="W142:W143"/>
    <mergeCell ref="X142:X143"/>
    <mergeCell ref="Y142:Y143"/>
    <mergeCell ref="Z142:Z143"/>
    <mergeCell ref="AA142:AA143"/>
    <mergeCell ref="AB142:AB143"/>
    <mergeCell ref="AC142:AC143"/>
    <mergeCell ref="AD142:AD143"/>
    <mergeCell ref="AE142:AE143"/>
    <mergeCell ref="AF142:AF143"/>
    <mergeCell ref="AG142:AG143"/>
    <mergeCell ref="AH142:AH143"/>
    <mergeCell ref="AI142:AI143"/>
    <mergeCell ref="AJ142:AJ143"/>
    <mergeCell ref="AK142:AK143"/>
    <mergeCell ref="D144:D146"/>
    <mergeCell ref="E144:E146"/>
    <mergeCell ref="F144:F146"/>
    <mergeCell ref="G144:G146"/>
    <mergeCell ref="H144:H146"/>
    <mergeCell ref="I144:I146"/>
    <mergeCell ref="J144:J146"/>
    <mergeCell ref="K144:K146"/>
    <mergeCell ref="N144:N146"/>
    <mergeCell ref="O144:O146"/>
    <mergeCell ref="P144:P146"/>
    <mergeCell ref="Q144:Q146"/>
    <mergeCell ref="R144:R146"/>
    <mergeCell ref="S144:S146"/>
    <mergeCell ref="T144:T146"/>
    <mergeCell ref="U145:U146"/>
    <mergeCell ref="V145:V146"/>
    <mergeCell ref="W145:W146"/>
    <mergeCell ref="X145:X146"/>
    <mergeCell ref="Y145:Y146"/>
    <mergeCell ref="Z145:Z146"/>
    <mergeCell ref="AA145:AA146"/>
    <mergeCell ref="AB145:AB146"/>
    <mergeCell ref="AC145:AC146"/>
    <mergeCell ref="AD145:AD146"/>
    <mergeCell ref="AE145:AE146"/>
    <mergeCell ref="AF145:AF146"/>
    <mergeCell ref="AG145:AG146"/>
    <mergeCell ref="AH145:AH146"/>
    <mergeCell ref="AI145:AI146"/>
    <mergeCell ref="AJ145:AJ146"/>
    <mergeCell ref="AK145:AK146"/>
    <mergeCell ref="D147:D149"/>
    <mergeCell ref="E147:E149"/>
    <mergeCell ref="F147:F149"/>
    <mergeCell ref="G147:G149"/>
    <mergeCell ref="H147:H149"/>
    <mergeCell ref="I147:I149"/>
    <mergeCell ref="J147:J149"/>
    <mergeCell ref="K147:K149"/>
    <mergeCell ref="N147:N149"/>
    <mergeCell ref="O147:O149"/>
    <mergeCell ref="P147:P149"/>
    <mergeCell ref="Q147:Q149"/>
    <mergeCell ref="R147:R149"/>
    <mergeCell ref="S147:S149"/>
    <mergeCell ref="T147:T149"/>
    <mergeCell ref="U148:U149"/>
    <mergeCell ref="V148:V149"/>
    <mergeCell ref="W148:W149"/>
    <mergeCell ref="X148:X149"/>
    <mergeCell ref="Y148:Y149"/>
    <mergeCell ref="Z148:Z149"/>
    <mergeCell ref="AA148:AA149"/>
    <mergeCell ref="AB148:AB149"/>
    <mergeCell ref="AC148:AC149"/>
    <mergeCell ref="AD148:AD149"/>
    <mergeCell ref="AE148:AE149"/>
    <mergeCell ref="AF148:AF149"/>
    <mergeCell ref="AG148:AG149"/>
    <mergeCell ref="AH148:AH149"/>
    <mergeCell ref="AI148:AI149"/>
    <mergeCell ref="AJ148:AJ149"/>
    <mergeCell ref="AK148:AK149"/>
    <mergeCell ref="D150:D152"/>
    <mergeCell ref="E150:E152"/>
    <mergeCell ref="F150:F152"/>
    <mergeCell ref="G150:G152"/>
    <mergeCell ref="H150:H152"/>
    <mergeCell ref="I150:I152"/>
    <mergeCell ref="J150:J152"/>
    <mergeCell ref="K150:K152"/>
    <mergeCell ref="N150:N152"/>
    <mergeCell ref="O150:O152"/>
    <mergeCell ref="P150:P152"/>
    <mergeCell ref="Q150:Q152"/>
    <mergeCell ref="R150:R152"/>
    <mergeCell ref="S150:S152"/>
    <mergeCell ref="T150:T152"/>
    <mergeCell ref="U151:U152"/>
    <mergeCell ref="V151:V152"/>
    <mergeCell ref="W151:W152"/>
    <mergeCell ref="X151:X152"/>
    <mergeCell ref="Y151:Y152"/>
    <mergeCell ref="Z151:Z152"/>
    <mergeCell ref="AA151:AA152"/>
    <mergeCell ref="AB151:AB152"/>
    <mergeCell ref="AC151:AC152"/>
    <mergeCell ref="AD151:AD152"/>
    <mergeCell ref="AE151:AE152"/>
    <mergeCell ref="AF151:AF152"/>
    <mergeCell ref="AG151:AG152"/>
    <mergeCell ref="AH151:AH152"/>
    <mergeCell ref="AI151:AI152"/>
    <mergeCell ref="AJ151:AJ152"/>
    <mergeCell ref="AK151:AK152"/>
    <mergeCell ref="D153:D155"/>
    <mergeCell ref="E153:E155"/>
    <mergeCell ref="F153:F155"/>
    <mergeCell ref="G153:G155"/>
    <mergeCell ref="H153:H155"/>
    <mergeCell ref="I153:I155"/>
    <mergeCell ref="J153:J155"/>
    <mergeCell ref="K153:K155"/>
    <mergeCell ref="N153:N155"/>
    <mergeCell ref="O153:O155"/>
    <mergeCell ref="P153:P155"/>
    <mergeCell ref="Q153:Q155"/>
    <mergeCell ref="R153:R155"/>
    <mergeCell ref="S153:S155"/>
    <mergeCell ref="T153:T155"/>
    <mergeCell ref="U154:U155"/>
    <mergeCell ref="V154:V155"/>
    <mergeCell ref="W154:W155"/>
    <mergeCell ref="X154:X155"/>
    <mergeCell ref="Y154:Y155"/>
    <mergeCell ref="Z154:Z155"/>
    <mergeCell ref="AA154:AA155"/>
    <mergeCell ref="AB154:AB155"/>
    <mergeCell ref="AC154:AC155"/>
    <mergeCell ref="AD154:AD155"/>
    <mergeCell ref="AE154:AE155"/>
    <mergeCell ref="AF154:AF155"/>
    <mergeCell ref="AG154:AG155"/>
    <mergeCell ref="AH154:AH155"/>
    <mergeCell ref="AI154:AI155"/>
    <mergeCell ref="AJ154:AJ155"/>
    <mergeCell ref="AK154:AK155"/>
    <mergeCell ref="D156:D159"/>
    <mergeCell ref="E156:E159"/>
    <mergeCell ref="F156:F159"/>
    <mergeCell ref="G156:G159"/>
    <mergeCell ref="H156:H159"/>
    <mergeCell ref="I156:I159"/>
    <mergeCell ref="J156:J159"/>
    <mergeCell ref="K156:K159"/>
    <mergeCell ref="N156:N159"/>
    <mergeCell ref="O156:O159"/>
    <mergeCell ref="P156:P159"/>
    <mergeCell ref="Q156:Q159"/>
    <mergeCell ref="R156:R159"/>
    <mergeCell ref="S156:S159"/>
    <mergeCell ref="T156:T159"/>
    <mergeCell ref="U157:U159"/>
    <mergeCell ref="V157:V159"/>
    <mergeCell ref="W157:W159"/>
    <mergeCell ref="X157:X159"/>
    <mergeCell ref="Y157:Y159"/>
    <mergeCell ref="Z157:Z159"/>
    <mergeCell ref="AA157:AA159"/>
    <mergeCell ref="AB157:AB159"/>
    <mergeCell ref="AC157:AC159"/>
    <mergeCell ref="AD157:AD159"/>
    <mergeCell ref="AE157:AE159"/>
    <mergeCell ref="AF157:AF159"/>
    <mergeCell ref="AG157:AG159"/>
    <mergeCell ref="AH157:AH159"/>
    <mergeCell ref="AI157:AI159"/>
    <mergeCell ref="AJ157:AJ159"/>
    <mergeCell ref="AK157:AK159"/>
    <mergeCell ref="D160:D162"/>
    <mergeCell ref="E160:E162"/>
    <mergeCell ref="F160:F162"/>
    <mergeCell ref="G160:G162"/>
    <mergeCell ref="H160:H162"/>
    <mergeCell ref="I160:I162"/>
    <mergeCell ref="J160:J162"/>
    <mergeCell ref="K160:K162"/>
    <mergeCell ref="N160:N162"/>
    <mergeCell ref="O160:O162"/>
    <mergeCell ref="P160:P162"/>
    <mergeCell ref="Q160:Q162"/>
    <mergeCell ref="R160:R162"/>
    <mergeCell ref="S160:S162"/>
    <mergeCell ref="T160:T162"/>
    <mergeCell ref="U161:U162"/>
    <mergeCell ref="V161:V162"/>
    <mergeCell ref="W161:W162"/>
    <mergeCell ref="X161:X162"/>
    <mergeCell ref="Y161:Y162"/>
    <mergeCell ref="Z161:Z162"/>
    <mergeCell ref="AA161:AA162"/>
    <mergeCell ref="AB161:AB162"/>
    <mergeCell ref="AC161:AC162"/>
    <mergeCell ref="AD161:AD162"/>
    <mergeCell ref="AE161:AE162"/>
    <mergeCell ref="AF161:AF162"/>
    <mergeCell ref="AG161:AG162"/>
    <mergeCell ref="AH161:AH162"/>
    <mergeCell ref="AI161:AI162"/>
    <mergeCell ref="AJ161:AJ162"/>
    <mergeCell ref="AK161:AK162"/>
    <mergeCell ref="D163:D165"/>
    <mergeCell ref="E163:E165"/>
    <mergeCell ref="F163:F165"/>
    <mergeCell ref="G163:G165"/>
    <mergeCell ref="H163:H165"/>
    <mergeCell ref="I163:I165"/>
    <mergeCell ref="J163:J165"/>
    <mergeCell ref="K163:K165"/>
    <mergeCell ref="N163:N165"/>
    <mergeCell ref="O163:O165"/>
    <mergeCell ref="P163:P165"/>
    <mergeCell ref="Q163:Q165"/>
    <mergeCell ref="R163:R165"/>
    <mergeCell ref="S163:S165"/>
    <mergeCell ref="T163:T165"/>
    <mergeCell ref="U164:U165"/>
    <mergeCell ref="V164:V165"/>
    <mergeCell ref="W164:W165"/>
    <mergeCell ref="X164:X165"/>
    <mergeCell ref="Y164:Y165"/>
    <mergeCell ref="Z164:Z165"/>
    <mergeCell ref="AA164:AA165"/>
    <mergeCell ref="AB164:AB165"/>
    <mergeCell ref="AC164:AC165"/>
    <mergeCell ref="AD164:AD165"/>
    <mergeCell ref="AE164:AE165"/>
    <mergeCell ref="AF164:AF165"/>
    <mergeCell ref="AG164:AG165"/>
    <mergeCell ref="AH164:AH165"/>
    <mergeCell ref="AI164:AI165"/>
    <mergeCell ref="AJ164:AJ165"/>
    <mergeCell ref="AK164:AK165"/>
    <mergeCell ref="D166:D168"/>
    <mergeCell ref="E166:E168"/>
    <mergeCell ref="F166:F168"/>
    <mergeCell ref="G166:G168"/>
    <mergeCell ref="H166:H168"/>
    <mergeCell ref="I166:I168"/>
    <mergeCell ref="J166:J168"/>
    <mergeCell ref="K166:K168"/>
    <mergeCell ref="N166:N168"/>
    <mergeCell ref="O166:O168"/>
    <mergeCell ref="P166:P168"/>
    <mergeCell ref="Q166:Q168"/>
    <mergeCell ref="R166:R168"/>
    <mergeCell ref="S166:S168"/>
    <mergeCell ref="T166:T168"/>
    <mergeCell ref="U167:U168"/>
    <mergeCell ref="V167:V168"/>
    <mergeCell ref="W167:W168"/>
    <mergeCell ref="X167:X168"/>
    <mergeCell ref="Y167:Y168"/>
    <mergeCell ref="Z167:Z168"/>
    <mergeCell ref="AA167:AA168"/>
    <mergeCell ref="AB167:AB168"/>
    <mergeCell ref="AC167:AC168"/>
    <mergeCell ref="AD167:AD168"/>
    <mergeCell ref="AE167:AE168"/>
    <mergeCell ref="AF167:AF168"/>
    <mergeCell ref="AG167:AG168"/>
    <mergeCell ref="AH167:AH168"/>
    <mergeCell ref="AI167:AI168"/>
    <mergeCell ref="AJ167:AJ168"/>
    <mergeCell ref="AK167:AK168"/>
    <mergeCell ref="D169:D171"/>
    <mergeCell ref="E169:E171"/>
    <mergeCell ref="F169:F171"/>
    <mergeCell ref="G169:G171"/>
    <mergeCell ref="H169:H171"/>
    <mergeCell ref="I169:I171"/>
    <mergeCell ref="J169:J171"/>
    <mergeCell ref="K169:K171"/>
    <mergeCell ref="N169:N171"/>
    <mergeCell ref="O169:O171"/>
    <mergeCell ref="P169:P171"/>
    <mergeCell ref="Q169:Q171"/>
    <mergeCell ref="R169:R171"/>
    <mergeCell ref="S169:S171"/>
    <mergeCell ref="T169:T171"/>
    <mergeCell ref="U170:U171"/>
    <mergeCell ref="V170:V171"/>
    <mergeCell ref="W170:W171"/>
    <mergeCell ref="X170:X171"/>
    <mergeCell ref="Y170:Y171"/>
    <mergeCell ref="Z170:Z171"/>
    <mergeCell ref="AA170:AA171"/>
    <mergeCell ref="AB170:AB171"/>
    <mergeCell ref="AC170:AC171"/>
    <mergeCell ref="AD170:AD171"/>
    <mergeCell ref="AE170:AE171"/>
    <mergeCell ref="AF170:AF171"/>
    <mergeCell ref="AG170:AG171"/>
    <mergeCell ref="AH170:AH171"/>
    <mergeCell ref="AI170:AI171"/>
    <mergeCell ref="AJ170:AJ171"/>
    <mergeCell ref="AK170:AK171"/>
    <mergeCell ref="D172:D174"/>
    <mergeCell ref="E172:E174"/>
    <mergeCell ref="F172:F174"/>
    <mergeCell ref="G172:G174"/>
    <mergeCell ref="H172:H174"/>
    <mergeCell ref="I172:I174"/>
    <mergeCell ref="J172:J174"/>
    <mergeCell ref="K172:K174"/>
    <mergeCell ref="N172:N174"/>
    <mergeCell ref="O172:O174"/>
    <mergeCell ref="P172:P174"/>
    <mergeCell ref="Q172:Q174"/>
    <mergeCell ref="R172:R174"/>
    <mergeCell ref="S172:S174"/>
    <mergeCell ref="T172:T174"/>
    <mergeCell ref="U173:U174"/>
    <mergeCell ref="V173:V174"/>
    <mergeCell ref="W173:W174"/>
    <mergeCell ref="X173:X174"/>
    <mergeCell ref="Y173:Y174"/>
    <mergeCell ref="Z173:Z174"/>
    <mergeCell ref="AA173:AA174"/>
    <mergeCell ref="AB173:AB174"/>
    <mergeCell ref="AC173:AC174"/>
    <mergeCell ref="AD173:AD174"/>
    <mergeCell ref="AE173:AE174"/>
    <mergeCell ref="AF173:AF174"/>
    <mergeCell ref="AG173:AG174"/>
    <mergeCell ref="AH173:AH174"/>
    <mergeCell ref="AI173:AI174"/>
    <mergeCell ref="AJ173:AJ174"/>
    <mergeCell ref="AK173:AK174"/>
    <mergeCell ref="D175:D177"/>
    <mergeCell ref="E175:E177"/>
    <mergeCell ref="F175:F177"/>
    <mergeCell ref="G175:G177"/>
    <mergeCell ref="H175:H177"/>
    <mergeCell ref="I175:I177"/>
    <mergeCell ref="J175:J177"/>
    <mergeCell ref="K175:K177"/>
    <mergeCell ref="N175:N177"/>
    <mergeCell ref="O175:O177"/>
    <mergeCell ref="P175:P177"/>
    <mergeCell ref="Q175:Q177"/>
    <mergeCell ref="R175:R177"/>
    <mergeCell ref="S175:S177"/>
    <mergeCell ref="T175:T177"/>
    <mergeCell ref="U176:U177"/>
    <mergeCell ref="V176:V177"/>
    <mergeCell ref="W176:W177"/>
    <mergeCell ref="X176:X177"/>
    <mergeCell ref="Y176:Y177"/>
    <mergeCell ref="Z176:Z177"/>
    <mergeCell ref="AA176:AA177"/>
    <mergeCell ref="AB176:AB177"/>
    <mergeCell ref="AC176:AC177"/>
    <mergeCell ref="AD176:AD177"/>
    <mergeCell ref="AE176:AE177"/>
    <mergeCell ref="AF176:AF177"/>
    <mergeCell ref="AG176:AG177"/>
    <mergeCell ref="AH176:AH177"/>
    <mergeCell ref="AI176:AI177"/>
    <mergeCell ref="AJ176:AJ177"/>
    <mergeCell ref="AK176:AK177"/>
    <mergeCell ref="D178:D180"/>
    <mergeCell ref="E178:E180"/>
    <mergeCell ref="F178:F180"/>
    <mergeCell ref="G178:G180"/>
    <mergeCell ref="H178:H180"/>
    <mergeCell ref="I178:I180"/>
    <mergeCell ref="J178:J180"/>
    <mergeCell ref="K178:K180"/>
    <mergeCell ref="N178:N180"/>
    <mergeCell ref="O178:O180"/>
    <mergeCell ref="P178:P180"/>
    <mergeCell ref="Q178:Q180"/>
    <mergeCell ref="R178:R180"/>
    <mergeCell ref="S178:S180"/>
    <mergeCell ref="T178:T180"/>
    <mergeCell ref="U179:U180"/>
    <mergeCell ref="V179:V180"/>
    <mergeCell ref="W179:W180"/>
    <mergeCell ref="X179:X180"/>
    <mergeCell ref="Y179:Y180"/>
    <mergeCell ref="Z179:Z180"/>
    <mergeCell ref="AA179:AA180"/>
    <mergeCell ref="AB179:AB180"/>
    <mergeCell ref="AC179:AC180"/>
    <mergeCell ref="AD179:AD180"/>
    <mergeCell ref="AE179:AE180"/>
    <mergeCell ref="AF179:AF180"/>
    <mergeCell ref="AG179:AG180"/>
    <mergeCell ref="AH179:AH180"/>
    <mergeCell ref="AI179:AI180"/>
    <mergeCell ref="AJ179:AJ180"/>
    <mergeCell ref="AK179:AK180"/>
    <mergeCell ref="D181:D183"/>
    <mergeCell ref="E181:E183"/>
    <mergeCell ref="F181:F183"/>
    <mergeCell ref="G181:G183"/>
    <mergeCell ref="H181:H183"/>
    <mergeCell ref="I181:I183"/>
    <mergeCell ref="J181:J183"/>
    <mergeCell ref="K181:K183"/>
    <mergeCell ref="N181:N183"/>
    <mergeCell ref="O181:O183"/>
    <mergeCell ref="P181:P183"/>
    <mergeCell ref="Q181:Q183"/>
    <mergeCell ref="R181:R183"/>
    <mergeCell ref="S181:S183"/>
    <mergeCell ref="T181:T183"/>
    <mergeCell ref="U182:U183"/>
    <mergeCell ref="V182:V183"/>
    <mergeCell ref="W182:W183"/>
    <mergeCell ref="X182:X183"/>
    <mergeCell ref="Y182:Y183"/>
    <mergeCell ref="Z182:Z183"/>
    <mergeCell ref="AA182:AA183"/>
    <mergeCell ref="AB182:AB183"/>
    <mergeCell ref="AC182:AC183"/>
    <mergeCell ref="AD182:AD183"/>
    <mergeCell ref="AE182:AE183"/>
    <mergeCell ref="AF182:AF183"/>
    <mergeCell ref="AG182:AG183"/>
    <mergeCell ref="AH182:AH183"/>
    <mergeCell ref="AI182:AI183"/>
    <mergeCell ref="AJ182:AJ183"/>
    <mergeCell ref="AK182:AK183"/>
    <mergeCell ref="D184:D186"/>
    <mergeCell ref="E184:E186"/>
    <mergeCell ref="F184:F186"/>
    <mergeCell ref="G184:G186"/>
    <mergeCell ref="H184:H186"/>
    <mergeCell ref="I184:I186"/>
    <mergeCell ref="J184:J186"/>
    <mergeCell ref="K184:K186"/>
    <mergeCell ref="N184:N186"/>
    <mergeCell ref="O184:O186"/>
    <mergeCell ref="P184:P186"/>
    <mergeCell ref="Q184:Q186"/>
    <mergeCell ref="R184:R186"/>
    <mergeCell ref="S184:S186"/>
    <mergeCell ref="T184:T186"/>
    <mergeCell ref="U185:U186"/>
    <mergeCell ref="V185:V186"/>
    <mergeCell ref="W185:W186"/>
    <mergeCell ref="X185:X186"/>
    <mergeCell ref="Y185:Y186"/>
    <mergeCell ref="Z185:Z186"/>
    <mergeCell ref="AA185:AA186"/>
    <mergeCell ref="AB185:AB186"/>
    <mergeCell ref="AC185:AC186"/>
    <mergeCell ref="AD185:AD186"/>
    <mergeCell ref="AE185:AE186"/>
    <mergeCell ref="AF185:AF186"/>
    <mergeCell ref="AG185:AG186"/>
    <mergeCell ref="AH185:AH186"/>
    <mergeCell ref="AI185:AI186"/>
    <mergeCell ref="AJ185:AJ186"/>
    <mergeCell ref="AK185:AK186"/>
    <mergeCell ref="D187:D189"/>
    <mergeCell ref="E187:E189"/>
    <mergeCell ref="F187:F189"/>
    <mergeCell ref="G187:G189"/>
    <mergeCell ref="H187:H189"/>
    <mergeCell ref="I187:I189"/>
    <mergeCell ref="J187:J189"/>
    <mergeCell ref="K187:K189"/>
    <mergeCell ref="N187:N189"/>
    <mergeCell ref="O187:O189"/>
    <mergeCell ref="P187:P189"/>
    <mergeCell ref="Q187:Q189"/>
    <mergeCell ref="R187:R189"/>
    <mergeCell ref="S187:S189"/>
    <mergeCell ref="T187:T189"/>
    <mergeCell ref="U188:U189"/>
    <mergeCell ref="V188:V189"/>
    <mergeCell ref="W188:W189"/>
    <mergeCell ref="X188:X189"/>
    <mergeCell ref="Y188:Y189"/>
    <mergeCell ref="Z188:Z189"/>
    <mergeCell ref="AA188:AA189"/>
    <mergeCell ref="AB188:AB189"/>
    <mergeCell ref="AC188:AC189"/>
    <mergeCell ref="AD188:AD189"/>
    <mergeCell ref="AE188:AE189"/>
    <mergeCell ref="AF188:AF189"/>
    <mergeCell ref="AG188:AG189"/>
    <mergeCell ref="AH188:AH189"/>
    <mergeCell ref="AI188:AI189"/>
    <mergeCell ref="AJ188:AJ189"/>
    <mergeCell ref="AK188:AK189"/>
    <mergeCell ref="D190:D192"/>
    <mergeCell ref="E190:E192"/>
    <mergeCell ref="F190:F192"/>
    <mergeCell ref="G190:G192"/>
    <mergeCell ref="H190:H192"/>
    <mergeCell ref="I190:I192"/>
    <mergeCell ref="J190:J192"/>
    <mergeCell ref="K190:K192"/>
    <mergeCell ref="N190:N192"/>
    <mergeCell ref="O190:O192"/>
    <mergeCell ref="P190:P192"/>
    <mergeCell ref="Q190:Q192"/>
    <mergeCell ref="R190:R192"/>
    <mergeCell ref="S190:S192"/>
    <mergeCell ref="T190:T192"/>
    <mergeCell ref="U191:U192"/>
    <mergeCell ref="V191:V192"/>
    <mergeCell ref="W191:W192"/>
    <mergeCell ref="X191:X192"/>
    <mergeCell ref="Y191:Y192"/>
    <mergeCell ref="Z191:Z192"/>
    <mergeCell ref="AA191:AA192"/>
    <mergeCell ref="AB191:AB192"/>
    <mergeCell ref="AC191:AC192"/>
    <mergeCell ref="AD191:AD192"/>
    <mergeCell ref="AE191:AE192"/>
    <mergeCell ref="AF191:AF192"/>
    <mergeCell ref="AG191:AG192"/>
    <mergeCell ref="AH191:AH192"/>
    <mergeCell ref="AI191:AI192"/>
    <mergeCell ref="AJ191:AJ192"/>
    <mergeCell ref="AK191:AK192"/>
    <mergeCell ref="D193:D196"/>
    <mergeCell ref="E193:E196"/>
    <mergeCell ref="F193:F196"/>
    <mergeCell ref="G193:G196"/>
    <mergeCell ref="H193:H196"/>
    <mergeCell ref="I193:I196"/>
    <mergeCell ref="J193:J196"/>
    <mergeCell ref="K193:K196"/>
    <mergeCell ref="N193:N196"/>
    <mergeCell ref="O193:O196"/>
    <mergeCell ref="P193:P196"/>
    <mergeCell ref="Q193:Q196"/>
    <mergeCell ref="R193:R196"/>
    <mergeCell ref="S193:S196"/>
    <mergeCell ref="T193:T196"/>
    <mergeCell ref="U194:U196"/>
    <mergeCell ref="V194:V196"/>
    <mergeCell ref="W194:W196"/>
    <mergeCell ref="X194:X196"/>
    <mergeCell ref="Y194:Y196"/>
    <mergeCell ref="Z194:Z196"/>
    <mergeCell ref="AA194:AA196"/>
    <mergeCell ref="AB194:AB196"/>
    <mergeCell ref="AC194:AC196"/>
    <mergeCell ref="AD194:AD196"/>
    <mergeCell ref="AE194:AE196"/>
    <mergeCell ref="AF194:AF196"/>
    <mergeCell ref="AG194:AG196"/>
    <mergeCell ref="AH194:AH196"/>
    <mergeCell ref="AI194:AI196"/>
    <mergeCell ref="AJ194:AJ196"/>
    <mergeCell ref="AK194:AK196"/>
    <mergeCell ref="D197:D200"/>
    <mergeCell ref="E197:E200"/>
    <mergeCell ref="F197:F200"/>
    <mergeCell ref="G197:G200"/>
    <mergeCell ref="H197:H200"/>
    <mergeCell ref="I197:I200"/>
    <mergeCell ref="J197:J200"/>
    <mergeCell ref="K197:K200"/>
    <mergeCell ref="N197:N200"/>
    <mergeCell ref="O197:O200"/>
    <mergeCell ref="P197:P200"/>
    <mergeCell ref="Q197:Q200"/>
    <mergeCell ref="R197:R200"/>
    <mergeCell ref="S197:S200"/>
    <mergeCell ref="T197:T200"/>
    <mergeCell ref="U198:U200"/>
    <mergeCell ref="V198:V200"/>
    <mergeCell ref="W198:W200"/>
    <mergeCell ref="X198:X200"/>
    <mergeCell ref="Y198:Y200"/>
    <mergeCell ref="Z198:Z200"/>
    <mergeCell ref="AA198:AA200"/>
    <mergeCell ref="AB198:AB200"/>
    <mergeCell ref="AC198:AC200"/>
    <mergeCell ref="AD198:AD200"/>
    <mergeCell ref="AE198:AE200"/>
    <mergeCell ref="AF198:AF200"/>
    <mergeCell ref="AG198:AG200"/>
    <mergeCell ref="AH198:AH200"/>
    <mergeCell ref="AI198:AI200"/>
    <mergeCell ref="AJ198:AJ200"/>
    <mergeCell ref="AK198:AK200"/>
    <mergeCell ref="D201:D203"/>
    <mergeCell ref="E201:E203"/>
    <mergeCell ref="F201:F203"/>
    <mergeCell ref="G201:G203"/>
    <mergeCell ref="H201:H203"/>
    <mergeCell ref="I201:I203"/>
    <mergeCell ref="J201:J203"/>
    <mergeCell ref="K201:K203"/>
    <mergeCell ref="N201:N203"/>
    <mergeCell ref="O201:O203"/>
    <mergeCell ref="P201:P203"/>
    <mergeCell ref="Q201:Q203"/>
    <mergeCell ref="R201:R203"/>
    <mergeCell ref="S201:S203"/>
    <mergeCell ref="T201:T203"/>
    <mergeCell ref="U202:U203"/>
    <mergeCell ref="V202:V203"/>
    <mergeCell ref="W202:W203"/>
    <mergeCell ref="X202:X203"/>
    <mergeCell ref="Y202:Y203"/>
    <mergeCell ref="Z202:Z203"/>
    <mergeCell ref="AA202:AA203"/>
    <mergeCell ref="AB202:AB203"/>
    <mergeCell ref="AC202:AC203"/>
    <mergeCell ref="AD202:AD203"/>
    <mergeCell ref="AE202:AE203"/>
    <mergeCell ref="AF202:AF203"/>
    <mergeCell ref="AG202:AG203"/>
    <mergeCell ref="AH202:AH203"/>
    <mergeCell ref="AI202:AI203"/>
    <mergeCell ref="AJ202:AJ203"/>
    <mergeCell ref="AK202:AK203"/>
    <mergeCell ref="D204:D206"/>
    <mergeCell ref="E204:E206"/>
    <mergeCell ref="F204:F206"/>
    <mergeCell ref="G204:G206"/>
    <mergeCell ref="H204:H206"/>
    <mergeCell ref="I204:I206"/>
    <mergeCell ref="J204:J206"/>
    <mergeCell ref="K204:K206"/>
    <mergeCell ref="N204:N206"/>
    <mergeCell ref="O204:O206"/>
    <mergeCell ref="P204:P206"/>
    <mergeCell ref="Q204:Q206"/>
    <mergeCell ref="R204:R206"/>
    <mergeCell ref="S204:S206"/>
    <mergeCell ref="T204:T206"/>
    <mergeCell ref="U205:U206"/>
    <mergeCell ref="V205:V206"/>
    <mergeCell ref="W205:W206"/>
    <mergeCell ref="X205:X206"/>
    <mergeCell ref="Y205:Y206"/>
    <mergeCell ref="Z205:Z206"/>
    <mergeCell ref="AA205:AA206"/>
    <mergeCell ref="AB205:AB206"/>
    <mergeCell ref="AC205:AC206"/>
    <mergeCell ref="AD205:AD206"/>
    <mergeCell ref="AE205:AE206"/>
    <mergeCell ref="AF205:AF206"/>
    <mergeCell ref="AG205:AG206"/>
    <mergeCell ref="AH205:AH206"/>
    <mergeCell ref="AI205:AI206"/>
    <mergeCell ref="AJ205:AJ206"/>
    <mergeCell ref="AK205:AK206"/>
    <mergeCell ref="D207:D209"/>
    <mergeCell ref="E207:E209"/>
    <mergeCell ref="F207:F209"/>
    <mergeCell ref="G207:G209"/>
    <mergeCell ref="H207:H209"/>
    <mergeCell ref="I207:I209"/>
    <mergeCell ref="J207:J209"/>
    <mergeCell ref="K207:K209"/>
    <mergeCell ref="N207:N209"/>
    <mergeCell ref="O207:O209"/>
    <mergeCell ref="P207:P209"/>
    <mergeCell ref="Q207:Q209"/>
    <mergeCell ref="R207:R209"/>
    <mergeCell ref="S207:S209"/>
    <mergeCell ref="T207:T209"/>
    <mergeCell ref="U208:U209"/>
    <mergeCell ref="V208:V209"/>
    <mergeCell ref="W208:W209"/>
    <mergeCell ref="X208:X209"/>
    <mergeCell ref="Y208:Y209"/>
    <mergeCell ref="Z208:Z209"/>
    <mergeCell ref="AA208:AA209"/>
    <mergeCell ref="AB208:AB209"/>
    <mergeCell ref="AC208:AC209"/>
    <mergeCell ref="AD208:AD209"/>
    <mergeCell ref="AE208:AE209"/>
    <mergeCell ref="AF208:AF209"/>
    <mergeCell ref="AG208:AG209"/>
    <mergeCell ref="AH208:AH209"/>
    <mergeCell ref="AI208:AI209"/>
    <mergeCell ref="AJ208:AJ209"/>
    <mergeCell ref="AK208:AK209"/>
    <mergeCell ref="D210:D213"/>
    <mergeCell ref="E210:E213"/>
    <mergeCell ref="F210:F213"/>
    <mergeCell ref="G210:G213"/>
    <mergeCell ref="H210:H213"/>
    <mergeCell ref="I210:I213"/>
    <mergeCell ref="J210:J213"/>
    <mergeCell ref="K210:K213"/>
    <mergeCell ref="N210:N213"/>
    <mergeCell ref="O210:O213"/>
    <mergeCell ref="P210:P213"/>
    <mergeCell ref="Q210:Q213"/>
    <mergeCell ref="R210:R213"/>
    <mergeCell ref="S210:S213"/>
    <mergeCell ref="T210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AC211:AC213"/>
    <mergeCell ref="AD211:AD213"/>
    <mergeCell ref="AE211:AE213"/>
    <mergeCell ref="AF211:AF213"/>
    <mergeCell ref="AG211:AG213"/>
    <mergeCell ref="AH211:AH213"/>
    <mergeCell ref="AI211:AI213"/>
    <mergeCell ref="AJ211:AJ213"/>
    <mergeCell ref="AK211:AK213"/>
    <mergeCell ref="D214:D216"/>
    <mergeCell ref="E214:E216"/>
    <mergeCell ref="F214:F216"/>
    <mergeCell ref="G214:G216"/>
    <mergeCell ref="H214:H216"/>
    <mergeCell ref="I214:I216"/>
    <mergeCell ref="J214:J216"/>
    <mergeCell ref="K214:K216"/>
    <mergeCell ref="N214:N216"/>
    <mergeCell ref="O214:O216"/>
    <mergeCell ref="P214:P216"/>
    <mergeCell ref="Q214:Q216"/>
    <mergeCell ref="R214:R216"/>
    <mergeCell ref="S214:S216"/>
    <mergeCell ref="T214:T216"/>
    <mergeCell ref="U215:U216"/>
    <mergeCell ref="V215:V216"/>
    <mergeCell ref="W215:W216"/>
    <mergeCell ref="X215:X216"/>
    <mergeCell ref="Y215:Y216"/>
    <mergeCell ref="Z215:Z216"/>
    <mergeCell ref="AA215:AA216"/>
    <mergeCell ref="AB215:AB216"/>
    <mergeCell ref="AC215:AC216"/>
    <mergeCell ref="AD215:AD216"/>
    <mergeCell ref="AE215:AE216"/>
    <mergeCell ref="AF215:AF216"/>
    <mergeCell ref="AG215:AG216"/>
    <mergeCell ref="AH215:AH216"/>
    <mergeCell ref="AI215:AI216"/>
    <mergeCell ref="AJ215:AJ216"/>
    <mergeCell ref="AK215:AK216"/>
    <mergeCell ref="D217:D219"/>
    <mergeCell ref="E217:E219"/>
    <mergeCell ref="F217:F219"/>
    <mergeCell ref="G217:G219"/>
    <mergeCell ref="H217:H219"/>
    <mergeCell ref="I217:I219"/>
    <mergeCell ref="J217:J219"/>
    <mergeCell ref="K217:K219"/>
    <mergeCell ref="N217:N219"/>
    <mergeCell ref="O217:O219"/>
    <mergeCell ref="P217:P219"/>
    <mergeCell ref="Q217:Q219"/>
    <mergeCell ref="R217:R219"/>
    <mergeCell ref="S217:S219"/>
    <mergeCell ref="T217:T219"/>
    <mergeCell ref="U218:U219"/>
    <mergeCell ref="V218:V219"/>
    <mergeCell ref="W218:W219"/>
    <mergeCell ref="X218:X219"/>
    <mergeCell ref="Y218:Y219"/>
    <mergeCell ref="Z218:Z219"/>
    <mergeCell ref="AA218:AA219"/>
    <mergeCell ref="AB218:AB219"/>
    <mergeCell ref="AC218:AC219"/>
    <mergeCell ref="AD218:AD219"/>
    <mergeCell ref="AE218:AE219"/>
    <mergeCell ref="AF218:AF219"/>
    <mergeCell ref="AG218:AG219"/>
    <mergeCell ref="AH218:AH219"/>
    <mergeCell ref="AI218:AI219"/>
    <mergeCell ref="AJ218:AJ219"/>
    <mergeCell ref="AK218:AK219"/>
    <mergeCell ref="D220:D222"/>
    <mergeCell ref="E220:E222"/>
    <mergeCell ref="F220:F222"/>
    <mergeCell ref="G220:G222"/>
    <mergeCell ref="H220:H222"/>
    <mergeCell ref="I220:I222"/>
    <mergeCell ref="J220:J222"/>
    <mergeCell ref="K220:K222"/>
    <mergeCell ref="N220:N222"/>
    <mergeCell ref="O220:O222"/>
    <mergeCell ref="P220:P222"/>
    <mergeCell ref="Q220:Q222"/>
    <mergeCell ref="R220:R222"/>
    <mergeCell ref="S220:S222"/>
    <mergeCell ref="T220:T222"/>
    <mergeCell ref="U221:U222"/>
    <mergeCell ref="V221:V222"/>
    <mergeCell ref="W221:W222"/>
    <mergeCell ref="X221:X222"/>
    <mergeCell ref="Y221:Y222"/>
    <mergeCell ref="Z221:Z222"/>
    <mergeCell ref="AA221:AA222"/>
    <mergeCell ref="AB221:AB222"/>
    <mergeCell ref="AC221:AC222"/>
    <mergeCell ref="AD221:AD222"/>
    <mergeCell ref="AE221:AE222"/>
    <mergeCell ref="AF221:AF222"/>
    <mergeCell ref="AG221:AG222"/>
    <mergeCell ref="AH221:AH222"/>
    <mergeCell ref="AI221:AI222"/>
    <mergeCell ref="AJ221:AJ222"/>
    <mergeCell ref="AK221:AK222"/>
    <mergeCell ref="D223:D226"/>
    <mergeCell ref="E223:E226"/>
    <mergeCell ref="F223:F226"/>
    <mergeCell ref="G223:G226"/>
    <mergeCell ref="H223:H226"/>
    <mergeCell ref="I223:I226"/>
    <mergeCell ref="J223:J226"/>
    <mergeCell ref="K223:K226"/>
    <mergeCell ref="N223:N226"/>
    <mergeCell ref="O223:O226"/>
    <mergeCell ref="P223:P226"/>
    <mergeCell ref="Q223:Q226"/>
    <mergeCell ref="R223:R226"/>
    <mergeCell ref="S223:S226"/>
    <mergeCell ref="T223:T226"/>
    <mergeCell ref="U224:U226"/>
    <mergeCell ref="V224:V226"/>
    <mergeCell ref="W224:W226"/>
    <mergeCell ref="X224:X226"/>
    <mergeCell ref="Y224:Y226"/>
    <mergeCell ref="Z224:Z226"/>
    <mergeCell ref="AA224:AA226"/>
    <mergeCell ref="AB224:AB226"/>
    <mergeCell ref="AC224:AC226"/>
    <mergeCell ref="AD224:AD226"/>
    <mergeCell ref="AE224:AE226"/>
    <mergeCell ref="AF224:AF226"/>
    <mergeCell ref="AG224:AG226"/>
    <mergeCell ref="AH224:AH226"/>
    <mergeCell ref="AI224:AI226"/>
    <mergeCell ref="AJ224:AJ226"/>
    <mergeCell ref="AK224:AK226"/>
    <mergeCell ref="D227:D230"/>
    <mergeCell ref="E227:E230"/>
    <mergeCell ref="F227:F230"/>
    <mergeCell ref="G227:G230"/>
    <mergeCell ref="H227:H230"/>
    <mergeCell ref="I227:I230"/>
    <mergeCell ref="J227:J230"/>
    <mergeCell ref="K227:K230"/>
    <mergeCell ref="N227:N230"/>
    <mergeCell ref="O227:O230"/>
    <mergeCell ref="P227:P230"/>
    <mergeCell ref="Q227:Q230"/>
    <mergeCell ref="R227:R230"/>
    <mergeCell ref="S227:S230"/>
    <mergeCell ref="T227:T230"/>
    <mergeCell ref="U228:U230"/>
    <mergeCell ref="V228:V230"/>
    <mergeCell ref="W228:W230"/>
    <mergeCell ref="X228:X230"/>
    <mergeCell ref="Y228:Y230"/>
    <mergeCell ref="Z228:Z230"/>
    <mergeCell ref="AA228:AA230"/>
    <mergeCell ref="AB228:AB230"/>
    <mergeCell ref="AC228:AC230"/>
    <mergeCell ref="AD228:AD230"/>
    <mergeCell ref="AE228:AE230"/>
    <mergeCell ref="AF228:AF230"/>
    <mergeCell ref="AG228:AG230"/>
    <mergeCell ref="AH228:AH230"/>
    <mergeCell ref="AI228:AI230"/>
    <mergeCell ref="AJ228:AJ230"/>
    <mergeCell ref="AK228:AK230"/>
    <mergeCell ref="D231:D234"/>
    <mergeCell ref="E231:E234"/>
    <mergeCell ref="F231:F234"/>
    <mergeCell ref="G231:G234"/>
    <mergeCell ref="H231:H234"/>
    <mergeCell ref="I231:I234"/>
    <mergeCell ref="J231:J234"/>
    <mergeCell ref="K231:K234"/>
    <mergeCell ref="N231:N234"/>
    <mergeCell ref="O231:O234"/>
    <mergeCell ref="P231:P234"/>
    <mergeCell ref="Q231:Q234"/>
    <mergeCell ref="R231:R234"/>
    <mergeCell ref="S231:S234"/>
    <mergeCell ref="T231:T234"/>
    <mergeCell ref="U232:U234"/>
    <mergeCell ref="V232:V234"/>
    <mergeCell ref="W232:W234"/>
    <mergeCell ref="X232:X234"/>
    <mergeCell ref="Y232:Y234"/>
    <mergeCell ref="Z232:Z234"/>
    <mergeCell ref="AA232:AA234"/>
    <mergeCell ref="AB232:AB234"/>
    <mergeCell ref="AC232:AC234"/>
    <mergeCell ref="AD232:AD234"/>
    <mergeCell ref="AE232:AE234"/>
    <mergeCell ref="AF232:AF234"/>
    <mergeCell ref="AG232:AG234"/>
    <mergeCell ref="AH232:AH234"/>
    <mergeCell ref="AI232:AI234"/>
    <mergeCell ref="AJ232:AJ234"/>
    <mergeCell ref="AK232:AK234"/>
    <mergeCell ref="D235:D238"/>
    <mergeCell ref="E235:E238"/>
    <mergeCell ref="F235:F238"/>
    <mergeCell ref="G235:G238"/>
    <mergeCell ref="H235:H238"/>
    <mergeCell ref="I235:I238"/>
    <mergeCell ref="J235:J238"/>
    <mergeCell ref="K235:K238"/>
    <mergeCell ref="N235:N238"/>
    <mergeCell ref="O235:O238"/>
    <mergeCell ref="P235:P238"/>
    <mergeCell ref="Q235:Q238"/>
    <mergeCell ref="R235:R238"/>
    <mergeCell ref="S235:S238"/>
    <mergeCell ref="T235:T238"/>
    <mergeCell ref="U236:U238"/>
    <mergeCell ref="V236:V238"/>
    <mergeCell ref="W236:W238"/>
    <mergeCell ref="X236:X238"/>
    <mergeCell ref="Y236:Y238"/>
    <mergeCell ref="Z236:Z238"/>
    <mergeCell ref="AA236:AA238"/>
    <mergeCell ref="AB236:AB238"/>
    <mergeCell ref="AC236:AC238"/>
    <mergeCell ref="AD236:AD238"/>
    <mergeCell ref="AE236:AE238"/>
    <mergeCell ref="AF236:AF238"/>
    <mergeCell ref="AG236:AG238"/>
    <mergeCell ref="AH236:AH238"/>
    <mergeCell ref="AI236:AI238"/>
    <mergeCell ref="AJ236:AJ238"/>
    <mergeCell ref="AK236:AK238"/>
    <mergeCell ref="D239:D242"/>
    <mergeCell ref="E239:E242"/>
    <mergeCell ref="F239:F242"/>
    <mergeCell ref="G239:G242"/>
    <mergeCell ref="H239:H242"/>
    <mergeCell ref="I239:I242"/>
    <mergeCell ref="J239:J242"/>
    <mergeCell ref="K239:K242"/>
    <mergeCell ref="N239:N242"/>
    <mergeCell ref="O239:O242"/>
    <mergeCell ref="P239:P242"/>
    <mergeCell ref="Q239:Q242"/>
    <mergeCell ref="R239:R242"/>
    <mergeCell ref="S239:S242"/>
    <mergeCell ref="T239:T242"/>
    <mergeCell ref="U240:U242"/>
    <mergeCell ref="V240:V242"/>
    <mergeCell ref="W240:W242"/>
    <mergeCell ref="X240:X242"/>
    <mergeCell ref="Y240:Y242"/>
    <mergeCell ref="Z240:Z242"/>
    <mergeCell ref="AA240:AA242"/>
    <mergeCell ref="AB240:AB242"/>
    <mergeCell ref="AC240:AC242"/>
    <mergeCell ref="AD240:AD242"/>
    <mergeCell ref="AE240:AE242"/>
    <mergeCell ref="AF240:AF242"/>
    <mergeCell ref="AG240:AG242"/>
    <mergeCell ref="AH240:AH242"/>
    <mergeCell ref="AI240:AI242"/>
    <mergeCell ref="AJ240:AJ242"/>
    <mergeCell ref="AK240:AK242"/>
    <mergeCell ref="D243:D245"/>
    <mergeCell ref="E243:E245"/>
    <mergeCell ref="F243:F245"/>
    <mergeCell ref="G243:G245"/>
    <mergeCell ref="H243:H245"/>
    <mergeCell ref="I243:I245"/>
    <mergeCell ref="J243:J245"/>
    <mergeCell ref="K243:K245"/>
    <mergeCell ref="N243:N245"/>
    <mergeCell ref="O243:O245"/>
    <mergeCell ref="P243:P245"/>
    <mergeCell ref="Q243:Q245"/>
    <mergeCell ref="R243:R245"/>
    <mergeCell ref="S243:S245"/>
    <mergeCell ref="T243:T245"/>
    <mergeCell ref="U244:U245"/>
    <mergeCell ref="V244:V245"/>
    <mergeCell ref="W244:W245"/>
    <mergeCell ref="X244:X245"/>
    <mergeCell ref="Y244:Y245"/>
    <mergeCell ref="Z244:Z245"/>
    <mergeCell ref="AA244:AA245"/>
    <mergeCell ref="AB244:AB245"/>
    <mergeCell ref="AC244:AC245"/>
    <mergeCell ref="AD244:AD245"/>
    <mergeCell ref="AE244:AE245"/>
    <mergeCell ref="AF244:AF245"/>
    <mergeCell ref="AG244:AG245"/>
    <mergeCell ref="AH244:AH245"/>
    <mergeCell ref="AI244:AI245"/>
    <mergeCell ref="AJ244:AJ245"/>
    <mergeCell ref="AK244:AK245"/>
    <mergeCell ref="D246:D248"/>
    <mergeCell ref="E246:E248"/>
    <mergeCell ref="F246:F248"/>
    <mergeCell ref="G246:G248"/>
    <mergeCell ref="H246:H248"/>
    <mergeCell ref="I246:I248"/>
    <mergeCell ref="J246:J248"/>
    <mergeCell ref="K246:K248"/>
    <mergeCell ref="N246:N248"/>
    <mergeCell ref="O246:O248"/>
    <mergeCell ref="P246:P248"/>
    <mergeCell ref="Q246:Q248"/>
    <mergeCell ref="R246:R248"/>
    <mergeCell ref="S246:S248"/>
    <mergeCell ref="T246:T248"/>
    <mergeCell ref="U247:U248"/>
    <mergeCell ref="V247:V248"/>
    <mergeCell ref="W247:W248"/>
    <mergeCell ref="X247:X248"/>
    <mergeCell ref="Y247:Y248"/>
    <mergeCell ref="Z247:Z248"/>
    <mergeCell ref="AA247:AA248"/>
    <mergeCell ref="AB247:AB248"/>
    <mergeCell ref="AC247:AC248"/>
    <mergeCell ref="AD247:AD248"/>
    <mergeCell ref="AE247:AE248"/>
    <mergeCell ref="AF247:AF248"/>
    <mergeCell ref="AG247:AG248"/>
    <mergeCell ref="AH247:AH248"/>
    <mergeCell ref="AI247:AI248"/>
    <mergeCell ref="AJ247:AJ248"/>
    <mergeCell ref="AK247:AK248"/>
    <mergeCell ref="D249:D251"/>
    <mergeCell ref="E249:E251"/>
    <mergeCell ref="F249:F251"/>
    <mergeCell ref="G249:G251"/>
    <mergeCell ref="H249:H251"/>
    <mergeCell ref="I249:I251"/>
    <mergeCell ref="J249:J251"/>
    <mergeCell ref="K249:K251"/>
    <mergeCell ref="N249:N251"/>
    <mergeCell ref="O249:O251"/>
    <mergeCell ref="P249:P251"/>
    <mergeCell ref="Q249:Q251"/>
    <mergeCell ref="R249:R251"/>
    <mergeCell ref="S249:S251"/>
    <mergeCell ref="T249:T251"/>
    <mergeCell ref="U250:U251"/>
    <mergeCell ref="V250:V251"/>
    <mergeCell ref="W250:W251"/>
    <mergeCell ref="X250:X251"/>
    <mergeCell ref="Y250:Y251"/>
    <mergeCell ref="Z250:Z251"/>
    <mergeCell ref="AA250:AA251"/>
    <mergeCell ref="AB250:AB251"/>
    <mergeCell ref="AC250:AC251"/>
    <mergeCell ref="AD250:AD251"/>
    <mergeCell ref="AE250:AE251"/>
    <mergeCell ref="AF250:AF251"/>
    <mergeCell ref="AG250:AG251"/>
    <mergeCell ref="AH250:AH251"/>
    <mergeCell ref="AI250:AI251"/>
    <mergeCell ref="AJ250:AJ251"/>
    <mergeCell ref="AK250:AK251"/>
    <mergeCell ref="D252:D254"/>
    <mergeCell ref="E252:E254"/>
    <mergeCell ref="F252:F254"/>
    <mergeCell ref="G252:G254"/>
    <mergeCell ref="H252:H254"/>
    <mergeCell ref="I252:I254"/>
    <mergeCell ref="J252:J254"/>
    <mergeCell ref="K252:K254"/>
    <mergeCell ref="N252:N254"/>
    <mergeCell ref="O252:O254"/>
    <mergeCell ref="P252:P254"/>
    <mergeCell ref="Q252:Q254"/>
    <mergeCell ref="R252:R254"/>
    <mergeCell ref="S252:S254"/>
    <mergeCell ref="T252:T254"/>
    <mergeCell ref="U253:U254"/>
    <mergeCell ref="V253:V254"/>
    <mergeCell ref="W253:W254"/>
    <mergeCell ref="X253:X254"/>
    <mergeCell ref="Y253:Y254"/>
    <mergeCell ref="Z253:Z254"/>
    <mergeCell ref="AA253:AA254"/>
    <mergeCell ref="AB253:AB254"/>
    <mergeCell ref="AC253:AC254"/>
    <mergeCell ref="AD253:AD254"/>
    <mergeCell ref="AE253:AE254"/>
    <mergeCell ref="AF253:AF254"/>
    <mergeCell ref="AG253:AG254"/>
    <mergeCell ref="AH253:AH254"/>
    <mergeCell ref="AI253:AI254"/>
    <mergeCell ref="AJ253:AJ254"/>
    <mergeCell ref="AK253:AK254"/>
    <mergeCell ref="D255:D257"/>
    <mergeCell ref="E255:E257"/>
    <mergeCell ref="F255:F257"/>
    <mergeCell ref="G255:G257"/>
    <mergeCell ref="H255:H257"/>
    <mergeCell ref="I255:I257"/>
    <mergeCell ref="J255:J257"/>
    <mergeCell ref="K255:K257"/>
    <mergeCell ref="N255:N257"/>
    <mergeCell ref="O255:O257"/>
    <mergeCell ref="P255:P257"/>
    <mergeCell ref="Q255:Q257"/>
    <mergeCell ref="R255:R257"/>
    <mergeCell ref="S255:S257"/>
    <mergeCell ref="T255:T257"/>
    <mergeCell ref="U256:U257"/>
    <mergeCell ref="V256:V257"/>
    <mergeCell ref="W256:W257"/>
    <mergeCell ref="X256:X257"/>
    <mergeCell ref="Y256:Y257"/>
    <mergeCell ref="Z256:Z257"/>
    <mergeCell ref="AA256:AA257"/>
    <mergeCell ref="AB256:AB257"/>
    <mergeCell ref="AC256:AC257"/>
    <mergeCell ref="AD256:AD257"/>
    <mergeCell ref="AE256:AE257"/>
    <mergeCell ref="AF256:AF257"/>
    <mergeCell ref="AG256:AG257"/>
    <mergeCell ref="AH256:AH257"/>
    <mergeCell ref="AI256:AI257"/>
    <mergeCell ref="AJ256:AJ257"/>
    <mergeCell ref="AK256:AK257"/>
    <mergeCell ref="D258:D260"/>
    <mergeCell ref="E258:E260"/>
    <mergeCell ref="F258:F260"/>
    <mergeCell ref="G258:G260"/>
    <mergeCell ref="H258:H260"/>
    <mergeCell ref="I258:I260"/>
    <mergeCell ref="J258:J260"/>
    <mergeCell ref="K258:K260"/>
    <mergeCell ref="N258:N260"/>
    <mergeCell ref="O258:O260"/>
    <mergeCell ref="P258:P260"/>
    <mergeCell ref="Q258:Q260"/>
    <mergeCell ref="R258:R260"/>
    <mergeCell ref="S258:S260"/>
    <mergeCell ref="T258:T260"/>
    <mergeCell ref="U259:U260"/>
    <mergeCell ref="V259:V260"/>
    <mergeCell ref="W259:W260"/>
    <mergeCell ref="X259:X260"/>
    <mergeCell ref="Y259:Y260"/>
    <mergeCell ref="Z259:Z260"/>
    <mergeCell ref="AA259:AA260"/>
    <mergeCell ref="AB259:AB260"/>
    <mergeCell ref="AC259:AC260"/>
    <mergeCell ref="AD259:AD260"/>
    <mergeCell ref="AE259:AE260"/>
    <mergeCell ref="AF259:AF260"/>
    <mergeCell ref="AG259:AG260"/>
    <mergeCell ref="AH259:AH260"/>
    <mergeCell ref="AI259:AI260"/>
    <mergeCell ref="AJ259:AJ260"/>
    <mergeCell ref="AK259:AK260"/>
    <mergeCell ref="D261:D263"/>
    <mergeCell ref="E261:E263"/>
    <mergeCell ref="F261:F263"/>
    <mergeCell ref="G261:G263"/>
    <mergeCell ref="H261:H263"/>
    <mergeCell ref="I261:I263"/>
    <mergeCell ref="J261:J263"/>
    <mergeCell ref="K261:K263"/>
    <mergeCell ref="N261:N263"/>
    <mergeCell ref="O261:O263"/>
    <mergeCell ref="P261:P263"/>
    <mergeCell ref="Q261:Q263"/>
    <mergeCell ref="R261:R263"/>
    <mergeCell ref="S261:S263"/>
    <mergeCell ref="T261:T263"/>
    <mergeCell ref="U262:U263"/>
    <mergeCell ref="V262:V263"/>
    <mergeCell ref="W262:W263"/>
    <mergeCell ref="X262:X263"/>
    <mergeCell ref="Y262:Y263"/>
    <mergeCell ref="Z262:Z263"/>
    <mergeCell ref="AA262:AA263"/>
    <mergeCell ref="AB262:AB263"/>
    <mergeCell ref="AC262:AC263"/>
    <mergeCell ref="AD262:AD263"/>
    <mergeCell ref="AE262:AE263"/>
    <mergeCell ref="AF262:AF263"/>
    <mergeCell ref="AG262:AG263"/>
    <mergeCell ref="AH262:AH263"/>
    <mergeCell ref="AI262:AI263"/>
    <mergeCell ref="AJ262:AJ263"/>
    <mergeCell ref="AK262:AK263"/>
    <mergeCell ref="D264:D266"/>
    <mergeCell ref="E264:E266"/>
    <mergeCell ref="F264:F266"/>
    <mergeCell ref="G264:G266"/>
    <mergeCell ref="H264:H266"/>
    <mergeCell ref="I264:I266"/>
    <mergeCell ref="J264:J266"/>
    <mergeCell ref="K264:K266"/>
    <mergeCell ref="N264:N266"/>
    <mergeCell ref="O264:O266"/>
    <mergeCell ref="P264:P266"/>
    <mergeCell ref="Q264:Q266"/>
    <mergeCell ref="R264:R266"/>
    <mergeCell ref="S264:S266"/>
    <mergeCell ref="T264:T266"/>
    <mergeCell ref="U265:U266"/>
    <mergeCell ref="V265:V266"/>
    <mergeCell ref="W265:W266"/>
    <mergeCell ref="X265:X266"/>
    <mergeCell ref="Y265:Y266"/>
    <mergeCell ref="Z265:Z266"/>
    <mergeCell ref="AA265:AA266"/>
    <mergeCell ref="AB265:AB266"/>
    <mergeCell ref="AC265:AC266"/>
    <mergeCell ref="AD265:AD266"/>
    <mergeCell ref="AE265:AE266"/>
    <mergeCell ref="AF265:AF266"/>
    <mergeCell ref="AG265:AG266"/>
    <mergeCell ref="AH265:AH266"/>
    <mergeCell ref="AI265:AI266"/>
    <mergeCell ref="AJ265:AJ266"/>
    <mergeCell ref="AK265:AK266"/>
    <mergeCell ref="D267:D270"/>
    <mergeCell ref="E267:E270"/>
    <mergeCell ref="F267:F270"/>
    <mergeCell ref="G267:G270"/>
    <mergeCell ref="H267:H270"/>
    <mergeCell ref="I267:I270"/>
    <mergeCell ref="J267:J270"/>
    <mergeCell ref="K267:K270"/>
    <mergeCell ref="N267:N270"/>
    <mergeCell ref="O267:O270"/>
    <mergeCell ref="P267:P270"/>
    <mergeCell ref="Q267:Q270"/>
    <mergeCell ref="R267:R270"/>
    <mergeCell ref="S267:S270"/>
    <mergeCell ref="T267:T270"/>
    <mergeCell ref="U268:U270"/>
    <mergeCell ref="V268:V270"/>
    <mergeCell ref="W268:W270"/>
    <mergeCell ref="X268:X270"/>
    <mergeCell ref="Y268:Y270"/>
    <mergeCell ref="Z268:Z270"/>
    <mergeCell ref="AA268:AA270"/>
    <mergeCell ref="AB268:AB270"/>
    <mergeCell ref="AC268:AC270"/>
    <mergeCell ref="AD268:AD270"/>
    <mergeCell ref="AE268:AE270"/>
    <mergeCell ref="AF268:AF270"/>
    <mergeCell ref="AG268:AG270"/>
    <mergeCell ref="AH268:AH270"/>
    <mergeCell ref="AI268:AI270"/>
    <mergeCell ref="AJ268:AJ270"/>
    <mergeCell ref="AK268:AK270"/>
    <mergeCell ref="D271:D274"/>
    <mergeCell ref="E271:E274"/>
    <mergeCell ref="F271:F274"/>
    <mergeCell ref="G271:G274"/>
    <mergeCell ref="H271:H274"/>
    <mergeCell ref="I271:I274"/>
    <mergeCell ref="J271:J274"/>
    <mergeCell ref="K271:K274"/>
    <mergeCell ref="N271:N274"/>
    <mergeCell ref="O271:O274"/>
    <mergeCell ref="P271:P274"/>
    <mergeCell ref="Q271:Q274"/>
    <mergeCell ref="R271:R274"/>
    <mergeCell ref="S271:S274"/>
    <mergeCell ref="T271:T274"/>
    <mergeCell ref="U272:U274"/>
    <mergeCell ref="V272:V274"/>
    <mergeCell ref="W272:W274"/>
    <mergeCell ref="X272:X274"/>
    <mergeCell ref="Y272:Y274"/>
    <mergeCell ref="Z272:Z274"/>
    <mergeCell ref="AA272:AA274"/>
    <mergeCell ref="AB272:AB274"/>
    <mergeCell ref="AC272:AC274"/>
    <mergeCell ref="AD272:AD274"/>
    <mergeCell ref="AE272:AE274"/>
    <mergeCell ref="AF272:AF274"/>
    <mergeCell ref="AG272:AG274"/>
    <mergeCell ref="AH272:AH274"/>
    <mergeCell ref="AI272:AI274"/>
    <mergeCell ref="AJ272:AJ274"/>
    <mergeCell ref="AK272:AK274"/>
    <mergeCell ref="D275:D277"/>
    <mergeCell ref="E275:E277"/>
    <mergeCell ref="F275:F277"/>
    <mergeCell ref="G275:G277"/>
    <mergeCell ref="H275:H277"/>
    <mergeCell ref="I275:I277"/>
    <mergeCell ref="J275:J277"/>
    <mergeCell ref="K275:K277"/>
    <mergeCell ref="N275:N277"/>
    <mergeCell ref="O275:O277"/>
    <mergeCell ref="P275:P277"/>
    <mergeCell ref="Q275:Q277"/>
    <mergeCell ref="R275:R277"/>
    <mergeCell ref="S275:S277"/>
    <mergeCell ref="T275:T277"/>
    <mergeCell ref="U276:U277"/>
    <mergeCell ref="V276:V277"/>
    <mergeCell ref="W276:W277"/>
    <mergeCell ref="X276:X277"/>
    <mergeCell ref="Y276:Y277"/>
    <mergeCell ref="Z276:Z277"/>
    <mergeCell ref="AA276:AA277"/>
    <mergeCell ref="AB276:AB277"/>
    <mergeCell ref="AC276:AC277"/>
    <mergeCell ref="AD276:AD277"/>
    <mergeCell ref="AE276:AE277"/>
    <mergeCell ref="AF276:AF277"/>
    <mergeCell ref="AG276:AG277"/>
    <mergeCell ref="AH276:AH277"/>
    <mergeCell ref="AI276:AI277"/>
    <mergeCell ref="AJ276:AJ277"/>
    <mergeCell ref="AK276:AK277"/>
    <mergeCell ref="D278:D281"/>
    <mergeCell ref="E278:E281"/>
    <mergeCell ref="F278:F281"/>
    <mergeCell ref="G278:G281"/>
    <mergeCell ref="H278:H281"/>
    <mergeCell ref="I278:I281"/>
    <mergeCell ref="J278:J281"/>
    <mergeCell ref="K278:K281"/>
    <mergeCell ref="N278:N281"/>
    <mergeCell ref="O278:O281"/>
    <mergeCell ref="P278:P281"/>
    <mergeCell ref="Q278:Q281"/>
    <mergeCell ref="R278:R281"/>
    <mergeCell ref="S278:S281"/>
    <mergeCell ref="T278:T281"/>
    <mergeCell ref="U279:U281"/>
    <mergeCell ref="V279:V281"/>
    <mergeCell ref="W279:W281"/>
    <mergeCell ref="X279:X281"/>
    <mergeCell ref="Y279:Y281"/>
    <mergeCell ref="Z279:Z281"/>
    <mergeCell ref="AA279:AA281"/>
    <mergeCell ref="AB279:AB281"/>
    <mergeCell ref="AC279:AC281"/>
    <mergeCell ref="AD279:AD281"/>
    <mergeCell ref="AE279:AE281"/>
    <mergeCell ref="AF279:AF281"/>
    <mergeCell ref="AG279:AG281"/>
    <mergeCell ref="AH279:AH281"/>
    <mergeCell ref="AI279:AI281"/>
    <mergeCell ref="AJ279:AJ281"/>
    <mergeCell ref="AK279:AK281"/>
    <mergeCell ref="D282:D285"/>
    <mergeCell ref="E282:E285"/>
    <mergeCell ref="F282:F285"/>
    <mergeCell ref="G282:G285"/>
    <mergeCell ref="H282:H285"/>
    <mergeCell ref="I282:I285"/>
    <mergeCell ref="J282:J285"/>
    <mergeCell ref="K282:K285"/>
    <mergeCell ref="N282:N285"/>
    <mergeCell ref="O282:O285"/>
    <mergeCell ref="P282:P285"/>
    <mergeCell ref="Q282:Q285"/>
    <mergeCell ref="R282:R285"/>
    <mergeCell ref="S282:S285"/>
    <mergeCell ref="T282:T285"/>
    <mergeCell ref="U283:U285"/>
    <mergeCell ref="V283:V285"/>
    <mergeCell ref="W283:W285"/>
    <mergeCell ref="X283:X285"/>
    <mergeCell ref="Y283:Y285"/>
    <mergeCell ref="Z283:Z285"/>
    <mergeCell ref="AA283:AA285"/>
    <mergeCell ref="AB283:AB285"/>
    <mergeCell ref="AC283:AC285"/>
    <mergeCell ref="AD283:AD285"/>
    <mergeCell ref="AE283:AE285"/>
    <mergeCell ref="AF283:AF285"/>
    <mergeCell ref="AG283:AG285"/>
    <mergeCell ref="AH283:AH285"/>
    <mergeCell ref="AI283:AI285"/>
    <mergeCell ref="AJ283:AJ285"/>
    <mergeCell ref="AK283:AK285"/>
    <mergeCell ref="D286:D289"/>
    <mergeCell ref="E286:E289"/>
    <mergeCell ref="F286:F289"/>
    <mergeCell ref="G286:G289"/>
    <mergeCell ref="H286:H289"/>
    <mergeCell ref="I286:I289"/>
    <mergeCell ref="J286:J289"/>
    <mergeCell ref="K286:K289"/>
    <mergeCell ref="N286:N289"/>
    <mergeCell ref="O286:O289"/>
    <mergeCell ref="P286:P289"/>
    <mergeCell ref="Q286:Q289"/>
    <mergeCell ref="R286:R289"/>
    <mergeCell ref="S286:S289"/>
    <mergeCell ref="T286:T289"/>
    <mergeCell ref="U287:U289"/>
    <mergeCell ref="V287:V289"/>
    <mergeCell ref="W287:W289"/>
    <mergeCell ref="X287:X289"/>
    <mergeCell ref="Y287:Y289"/>
    <mergeCell ref="Z287:Z289"/>
    <mergeCell ref="AA287:AA289"/>
    <mergeCell ref="AB287:AB289"/>
    <mergeCell ref="AC287:AC289"/>
    <mergeCell ref="AD287:AD289"/>
    <mergeCell ref="AE287:AE289"/>
    <mergeCell ref="AF287:AF289"/>
    <mergeCell ref="AG287:AG289"/>
    <mergeCell ref="AH287:AH289"/>
    <mergeCell ref="AI287:AI289"/>
    <mergeCell ref="AJ287:AJ289"/>
    <mergeCell ref="AK287:AK289"/>
    <mergeCell ref="D290:D292"/>
    <mergeCell ref="E290:E292"/>
    <mergeCell ref="F290:F292"/>
    <mergeCell ref="G290:G292"/>
    <mergeCell ref="H290:H292"/>
    <mergeCell ref="I290:I292"/>
    <mergeCell ref="J290:J292"/>
    <mergeCell ref="K290:K292"/>
    <mergeCell ref="N290:N292"/>
    <mergeCell ref="O290:O292"/>
    <mergeCell ref="P290:P292"/>
    <mergeCell ref="Q290:Q292"/>
    <mergeCell ref="R290:R292"/>
    <mergeCell ref="S290:S292"/>
    <mergeCell ref="T290:T292"/>
    <mergeCell ref="U291:U292"/>
    <mergeCell ref="V291:V292"/>
    <mergeCell ref="W291:W292"/>
    <mergeCell ref="X291:X292"/>
    <mergeCell ref="Y291:Y292"/>
    <mergeCell ref="Z291:Z292"/>
    <mergeCell ref="AA291:AA292"/>
    <mergeCell ref="AB291:AB292"/>
    <mergeCell ref="AC291:AC292"/>
    <mergeCell ref="AD291:AD292"/>
    <mergeCell ref="AE291:AE292"/>
    <mergeCell ref="AF291:AF292"/>
    <mergeCell ref="AG291:AG292"/>
    <mergeCell ref="AH291:AH292"/>
    <mergeCell ref="AI291:AI292"/>
    <mergeCell ref="AJ291:AJ292"/>
    <mergeCell ref="AK291:AK292"/>
    <mergeCell ref="D293:D296"/>
    <mergeCell ref="E293:E296"/>
    <mergeCell ref="F293:F296"/>
    <mergeCell ref="G293:G296"/>
    <mergeCell ref="H293:H296"/>
    <mergeCell ref="I293:I296"/>
    <mergeCell ref="J293:J296"/>
    <mergeCell ref="K293:K296"/>
    <mergeCell ref="N293:N296"/>
    <mergeCell ref="O293:O296"/>
    <mergeCell ref="P293:P296"/>
    <mergeCell ref="Q293:Q296"/>
    <mergeCell ref="R293:R296"/>
    <mergeCell ref="S293:S296"/>
    <mergeCell ref="T293:T296"/>
    <mergeCell ref="U294:U296"/>
    <mergeCell ref="V294:V296"/>
    <mergeCell ref="W294:W296"/>
    <mergeCell ref="X294:X296"/>
    <mergeCell ref="Y294:Y296"/>
    <mergeCell ref="Z294:Z296"/>
    <mergeCell ref="AA294:AA296"/>
    <mergeCell ref="AB294:AB296"/>
    <mergeCell ref="AC294:AC296"/>
    <mergeCell ref="AD294:AD296"/>
    <mergeCell ref="AE294:AE296"/>
    <mergeCell ref="AF294:AF296"/>
    <mergeCell ref="AG294:AG296"/>
    <mergeCell ref="AH294:AH296"/>
    <mergeCell ref="AI294:AI296"/>
    <mergeCell ref="AJ294:AJ296"/>
    <mergeCell ref="AK294:AK296"/>
    <mergeCell ref="D297:D299"/>
    <mergeCell ref="E297:E299"/>
    <mergeCell ref="F297:F299"/>
    <mergeCell ref="G297:G299"/>
    <mergeCell ref="H297:H299"/>
    <mergeCell ref="I297:I299"/>
    <mergeCell ref="J297:J299"/>
    <mergeCell ref="K297:K299"/>
    <mergeCell ref="N297:N299"/>
    <mergeCell ref="O297:O299"/>
    <mergeCell ref="P297:P299"/>
    <mergeCell ref="Q297:Q299"/>
    <mergeCell ref="R297:R299"/>
    <mergeCell ref="S297:S299"/>
    <mergeCell ref="T297:T299"/>
    <mergeCell ref="U298:U299"/>
    <mergeCell ref="V298:V299"/>
    <mergeCell ref="W298:W299"/>
    <mergeCell ref="X298:X299"/>
    <mergeCell ref="Y298:Y299"/>
    <mergeCell ref="Z298:Z299"/>
    <mergeCell ref="AA298:AA299"/>
    <mergeCell ref="AB298:AB299"/>
    <mergeCell ref="AC298:AC299"/>
    <mergeCell ref="AD298:AD299"/>
    <mergeCell ref="AE298:AE299"/>
    <mergeCell ref="AF298:AF299"/>
    <mergeCell ref="AG298:AG299"/>
    <mergeCell ref="AH298:AH299"/>
    <mergeCell ref="AI298:AI299"/>
    <mergeCell ref="AJ298:AJ299"/>
    <mergeCell ref="AK298:AK299"/>
    <mergeCell ref="D304:F304"/>
    <mergeCell ref="D305:F305"/>
    <mergeCell ref="D306:F306"/>
  </mergeCells>
  <dataValidations count="6">
    <dataValidation allowBlank="true" error="Выберите значение из списка" errorStyle="stop" errorTitle="Ошибка" operator="between" prompt="Выберите значение из списка" showDropDown="false" showErrorMessage="false" showInputMessage="false" sqref="AN53:AV54 AN57:AV58 AN61:AV62 AN65:AV65 AN68:AV68 AN71:AV71 AN74:AV74 AN77:AV78 AN81:AV82 AN85:AV86 AN89:AV89 AN92:AV93 AN96:AV97 AN100:AV100 AN103:AV103 AN106:AV107 AN110:AV110 AN113:AV114 AN117:AV118 AN121:AV122 AN125:AV125 AN128:AV128 AN131:AV131 AN134:AV134 AN137:AV137 AN140:AV140 AN143:AV143 AN146:AV146 AN149:AV149 AN152:AV152 AN155:AV155 AN158:AV159 AN162:AV162 AN165:AV165 AN168:AV168 AN171:AV171 AN174:AV174 AN177:AV177 AN180:AV180 AN183:AV183 AN186:AV186 AN189:AV189 AN192:AV192 AN195:AV196 AN199:AV200 AN203:AV203 AN206:AV206 AN209:AV209 AN212:AV213 AN216:AV216 AN219:AV219 AN222:AV222 AN225:AV226 AN229:AV230 AN233:AV234 AN237:AV238 AN241:AV242 AN245:AV245 AN248:AV248 AN251:AV251 AN254:AV254 AN257:AV257 AN260:AV260 AN263:AV263 AN266:AV266 AN269:AV270 AN273:AV274 AN277:AV277 AN280:AV281 AN284:AV285 AN288:AV289 AN292:AV292 AN295:AV296 AN299:AV299" type="none">
      <formula1>0</formula1>
      <formula2>0</formula2>
    </dataValidation>
    <dataValidation allowBlank="true" error="Допускается ввод не более 900 символов!" errorStyle="stop" errorTitle="Ошибка" operator="lessThanOrEqual" showDropDown="false" showErrorMessage="true" showInputMessage="true" sqref="AL53:AM54 AL57:AM58 AL61:AM62 AL65:AM65 AL68:AM68 AL71:AM71 AL74:AM74 AL77:AM78 AL81:AM82 AL85:AM86 AL89:AM89 AL92:AM93 AL96:AM97 AL100:AM100 AL103:AM103 AL106:AM107 AL110:AM110 AL113:AM114 AL117:AM118 AL121:AM122 AL125:AM125 AL128:AM128 AL131:AM131 AL134:AM134 AL137:AM137 AL140:AM140 AL143:AM143 AL146:AM146 AL149:AM149 AL152:AM152 AL155:AM155 AL158:AM159 AL162:AM162 AL165:AM165 AL168:AM168 AL171:AM171 AL174:AM174 AL177:AM177 AL180:AM180 AL183:AM183 AL186:AM186 AL189:AM189 AL192:AM192 AL195:AM196 AL199:AM200 AL203:AM203 AL206:AM206 AL209:AM209 AL212:AM213 AL216:AM216 AL219:AM219 AL222:AM222 AL225:AM226 AL229:AM230 AL233:AM234 AL237:AM238 AL241:AM242 AL245:AM245 AL248:AM248 AL251:AM251 AL254:AM254 AL257:AM257 AL260:AM260 AL263:AM263 AL266:AM266 AL269:AM270 AL273:AM274 AL277:AM277 AL280:AM281 AL284:AM285 AL288:AM289 AL292:AM292 AL295:AM296 AL299:AM299" type="textLength">
      <formula1>900</formula1>
      <formula2>0</formula2>
    </dataValidation>
    <dataValidation allowBlank="true" error="Допускается ввод только неотрицательных чисел!" errorStyle="stop" errorTitle="Ошибка" operator="between" showDropDown="false" showErrorMessage="true" showInputMessage="false" sqref="BJ53:BL54 BN53:BP54 BR53:BT54 CA53:CC54 CE53:CG54 CI53:CK54 CR53:CT54 CV53:CX54 CZ53:DB54 DI53:DK54 DM53:DO54 DQ53:DS54 DV53:DW54 DY53:DY54 BJ57:BL58 BN57:BP58 BR57:BT58 CA57:CC58 CE57:CG58 CI57:CK58 CR57:CT58 CV57:CX58 CZ57:DB58 DI57:DK58 DM57:DO58 DQ57:DS58 DV57:DW58 DY57:DY58 BJ61:BL62 BN61:BP62 BR61:BT62 CA61:CC62 CE61:CG62 CI61:CK62 CR61:CT62 CV61:CX62 CZ61:DB62 DI61:DK62 DM61:DO62 DQ61:DS62 DV61:DW62 DY61:DY62 BJ65:BL65 BN65:BP65 BR65:BT65 CA65:CC65 CE65:CG65 CI65:CK65 CR65:CT65 CV65:CX65 CZ65:DB65 DI65:DK65 DM65:DO65 DQ65:DS65 DV65:DW65 DY65 BJ68:BL68 BN68:BP68 BR68:BT68 CA68:CC68 CE68:CG68 CI68:CK68 CR68:CT68 CV68:CX68 CZ68:DB68 DI68:DK68 DM68:DO68 DQ68:DS68 DV68:DW68 DY68 BJ71:BL71 BN71:BP71 BR71:BT71 CA71:CC71 CE71:CG71 CI71:CK71 CR71:CT71 CV71:CX71 CZ71:DB71 DI71:DK71 DM71:DO71 DQ71:DS71 DV71:DW71 DY71 BJ74:BL74 BN74:BP74 BR74:BT74 CA74:CC74 CE74:CG74 CI74:CK74 CR74:CT74 CV74:CX74 CZ74:DB74 DI74:DK74 DM74:DO74 DQ74:DS74 DV74:DW74 DY74 BJ77:BL78 BN77:BP78 BR77:BT78 CA77:CC78 CE77:CG78 CI77:CK78 CR77:CT78 CV77:CX78 CZ77:DB78 DI77:DK78 DM77:DO78 DQ77:DS78 DV77:DW78 DY77:DY78 BJ81:BL82 BN81:BP82 BR81:BT82 CA81:CC82 CE81:CG82 CI81:CK82 CR81:CT82 CV81:CX82 CZ81:DB82 DI81:DK82 DM81:DO82 DQ81:DS82 DV81:DW82 DY81:DY82 BJ85:BL86 BN85:BP86 BR85:BT86 CA85:CC86 CE85:CG86 CI85:CK86 CR85:CT86 CV85:CX86 CZ85:DB86 DI85:DK86 DM85:DO86 DQ85:DS86 DV85:DW86 DY85:DY86 BJ89:BL89 BN89:BP89 BR89:BT89 CA89:CC89 CE89:CG89 CI89:CK89 CR89:CT89 CV89:CX89 CZ89:DB89 DI89:DK89 DM89:DO89 DQ89:DS89 DV89:DW89 DY89 BJ92:BL93 BN92:BP93 BR92:BT93 CA92:CC93 CE92:CG93 CI92:CK93 CR92:CT93 CV92:CX93 CZ92:DB93 DI92:DK93 DM92:DO93 DQ92:DS93 DV92:DW93 DY92:DY93 BJ96:BL97 BN96:BP97 BR96:BT97 CA96:CC97 CE96:CG97 CI96:CK97 CR96:CT97 CV96:CX97 CZ96:DB97 DI96:DK97 DM96:DO97 DQ96:DS97 DV96:DW97 DY96:DY97 BJ100:BL100 BN100:BP100 BR100:BT100 CA100:CC100 CE100:CG100 CI100:CK100 CR100:CT100 CV100:CX100 CZ100:DB100 DI100:DK100 DM100:DO100 DQ100:DS100 DV100:DW100 DY100 BJ103:BL103 BN103:BP103 BR103:BT103 CA103:CC103 CE103:CG103 CI103:CK103 CR103:CT103 CV103:CX103 CZ103:DB103 DI103:DK103 DM103:DO103 DQ103:DS103 DV103:DW103 DY103 BJ106:BL107 BN106:BP107 BR106:BT107 CA106:CC107 CE106:CG107 CI106:CK107 CR106:CT107 CV106:CX107 CZ106:DB107 DI106:DK107 DM106:DO107 DQ106:DS107 DV106:DW107 DY106:DY107 BJ110:BL110 BN110:BP110 BR110:BT110 CA110:CC110 CE110:CG110 CI110:CK110 CR110:CT110 CV110:CX110 CZ110:DB110 DI110:DK110 DM110:DO110 DQ110:DS110 DV110:DW110 DY110 BJ113:BL114 BN113:BP114 BR113:BT114 CA113:CC114 CE113:CG114 CI113:CK114 CR113:CT114 CV113:CX114 CZ113:DB114 DI113:DK114 DM113:DO114 DQ113:DS114 DV113:DW114 DY113:DY114 BJ117:BL118 BN117:BP118 BR117:BT118 CA117:CC118 CE117:CG118 CI117:CK118 CR117:CT118 CV117:CX118 CZ117:DB118 DI117:DK118 DM117:DO118 DQ117:DS118 DV117:DW118 DY117:DY118 BJ121:BL122 BN121:BP122 BR121:BT122 CA121:CC122 CE121:CG122 CI121:CK122 CR121:CT122 CV121:CX122 CZ121:DB122 DI121:DK122 DM121:DO122 DQ121:DS122 DV121:DW122 DY121:DY122 BJ125:BL125 BN125:BP125 BR125:BT125 CA125:CC125 CE125:CG125 CI125:CK125 CR125:CT125 CV125:CX125 CZ125:DB125 DI125:DK125 DM125:DO125 DQ125:DS125 DV125:DW125 DY125 BJ128:BL128 BN128:BP128 BR128:BT128 CA128:CC128 CE128:CG128 CI128:CK128 CR128:CT128 CV128:CX128 CZ128:DB128 DI128:DK128 DM128:DO128 DQ128:DS128 DV128:DW128 DY128 BJ131:BL131 BN131:BP131 BR131:BT131 CA131:CC131 CE131:CG131 CI131:CK131 CR131:CT131 CV131:CX131 CZ131:DB131 DI131:DK131 DM131:DO131 DQ131:DS131 DV131:DW131 DY131 BJ134:BL134 BN134:BP134 BR134:BT134 CA134:CC134 CE134:CG134 CI134:CK134 CR134:CT134 CV134:CX134 CZ134:DB134 DI134:DK134 DM134:DO134 DQ134:DS134 DV134:DW134 DY134 BJ137:BL137 BN137:BP137 BR137:BT137 CA137:CC137 CE137:CG137 CI137:CK137 CR137:CT137 CV137:CX137 CZ137:DB137 DI137:DK137 DM137:DO137 DQ137:DS137 DV137:DW137 DY137 BJ140:BL140 BN140:BP140 BR140:BT140 CA140:CC140 CE140:CG140 CI140:CK140 CR140:CT140 CV140:CX140 CZ140:DB140 DI140:DK140 DM140:DO140 DQ140:DS140 DV140:DW140 DY140 BJ143:BL143 BN143:BP143 BR143:BT143 CA143:CC143 CE143:CG143 CI143:CK143 CR143:CT143 CV143:CX143 CZ143:DB143 DI143:DK143 DM143:DO143 DQ143:DS143 DV143:DW143 DY143 BJ146:BL146 BN146:BP146 BR146:BT146 CA146:CC146 CE146:CG146 CI146:CK146 CR146:CT146 CV146:CX146 CZ146:DB146 DI146:DK146 DM146:DO146 DQ146:DS146 DV146:DW146 DY146 BJ149:BL149 BN149:BP149 BR149:BT149 CA149:CC149 CE149:CG149 CI149:CK149 CR149:CT149 CV149:CX149 CZ149:DB149 DI149:DK149 DM149:DO149 DQ149:DS149 DV149:DW149 DY149 BJ152:BL152 BN152:BP152 BR152:BT152 CA152:CC152 CE152:CG152 CI152:CK152 CR152:CT152 CV152:CX152 CZ152:DB152 DI152:DK152 DM152:DO152 DQ152:DS152 DV152:DW152 DY152 BJ155:BL155 BN155:BP155 BR155:BT155 CA155:CC155 CE155:CG155 CI155:CK155 CR155:CT155 CV155:CX155 CZ155:DB155 DI155:DK155 DM155:DO155 DQ155:DS155 DV155:DW155 DY155 BJ158:BL159 BN158:BP159 BR158:BT159 CA158:CC159 CE158:CG159 CI158:CK159 CR158:CT159 CV158:CX159 CZ158:DB159 DI158:DK159 DM158:DO159 DQ158:DS159 DV158:DW159 DY158:DY159 BJ162:BL162 BN162:BP162 BR162:BT162 CA162:CC162 CE162:CG162 CI162:CK162 CR162:CT162 CV162:CX162 CZ162:DB162 DI162:DK162 DM162:DO162 DQ162:DS162 DV162:DW162 DY162 BJ165:BL165 BN165:BP165 BR165:BT165 CA165:CC165 CE165:CG165 CI165:CK165 CR165:CT165 CV165:CX165 CZ165:DB165 DI165:DK165 DM165:DO165 DQ165:DS165 DV165:DW165 DY165 BJ168:BL168 BN168:BP168 BR168:BT168 CA168:CC168 CE168:CG168 CI168:CK168 CR168:CT168 CV168:CX168 CZ168:DB168 DI168:DK168 DM168:DO168 DQ168:DS168 DV168:DW168 DY168 BJ171:BL171 BN171:BP171 BR171:BT171 CA171:CC171 CE171:CG171 CI171:CK171 CR171:CT171 CV171:CX171 CZ171:DB171 DI171:DK171 DM171:DO171 DQ171:DS171 DV171:DW171 DY171 BJ174:BL174 BN174:BP174 BR174:BT174 CA174:CC174 CE174:CG174 CI174:CK174 CR174:CT174 CV174:CX174 CZ174:DB174 DI174:DK174 DM174:DO174 DQ174:DS174 DV174:DW174 DY174 BJ177:BL177 BN177:BP177 BR177:BT177 CA177:CC177 CE177:CG177 CI177:CK177 CR177:CT177 CV177:CX177 CZ177:DB177 DI177:DK177 DM177:DO177 DQ177:DS177 DV177:DW177 DY177 BJ180:BL180 BN180:BP180 BR180:BT180 CA180:CC180 CE180:CG180 CI180:CK180 CR180:CT180 CV180:CX180 CZ180:DB180 DI180:DK180 DM180:DO180 DQ180:DS180 DV180:DW180 DY180 BJ183:BL183 BN183:BP183 BR183:BT183 CA183:CC183 CE183:CG183 CI183:CK183 CR183:CT183 CV183:CX183 CZ183:DB183 DI183:DK183 DM183:DO183 DQ183:DS183 DV183:DW183 DY183 BJ186:BL186 BN186:BP186 BR186:BT186 CA186:CC186 CE186:CG186 CI186:CK186 CR186:CT186 CV186:CX186 CZ186:DB186 DI186:DK186 DM186:DO186 DQ186:DS186 DV186:DW186 DY186 BJ189:BL189 BN189:BP189 BR189:BT189 CA189:CC189 CE189:CG189 CI189:CK189 CR189:CT189 CV189:CX189 CZ189:DB189 DI189:DK189 DM189:DO189 DQ189:DS189 DV189:DW189 DY189 BJ192:BL192 BN192:BP192 BR192:BT192 CA192:CC192 CE192:CG192 CI192:CK192 CR192:CT192 CV192:CX192 CZ192:DB192 DI192:DK192 DM192:DO192 DQ192:DS192 DV192:DW192 DY192 BJ195:BL196 BN195:BP196 BR195:BT196 CA195:CC196 CE195:CG196 CI195:CK196 CR195:CT196 CV195:CX196 CZ195:DB196 DI195:DK196 DM195:DO196 DQ195:DS196 DV195:DW196 DY195:DY196 BJ199:BL200 BN199:BP200 BR199:BT200 CA199:CC200 CE199:CG200 CI199:CK200 CR199:CT200 CV199:CX200 CZ199:DB200 DI199:DK200 DM199:DO200 DQ199:DS200 DV199:DW200 DY199:DY200 BJ203:BL203 BN203:BP203 BR203:BT203 CA203:CC203 CE203:CG203 CI203:CK203 CR203:CT203 CV203:CX203 CZ203:DB203 DI203:DK203 DM203:DO203 DQ203:DS203 DV203:DW203 DY203 BJ206:BL206 BN206:BP206 BR206:BT206 CA206:CC206 CE206:CG206 CI206:CK206 CR206:CT206 CV206:CX206 CZ206:DB206 DI206:DK206 DM206:DO206 DQ206:DS206 DV206:DW206 DY206 BJ209:BL209 BN209:BP209 BR209:BT209 CA209:CC209 CE209:CG209 CI209:CK209 CR209:CT209 CV209:CX209 CZ209:DB209 DI209:DK209 DM209:DO209 DQ209:DS209 DV209:DW209 DY209 BJ212:BL213 BN212:BP213 BR212:BT213 CA212:CC213 CE212:CG213 CI212:CK213 CR212:CT213 CV212:CX213 CZ212:DB213 DI212:DK213 DM212:DO213 DQ212:DS213 DV212:DW213 DY212:DY213 BJ216:BL216 BN216:BP216 BR216:BT216 CA216:CC216 CE216:CG216 CI216:CK216 CR216:CT216 CV216:CX216 CZ216:DB216 DI216:DK216 DM216:DO216 DQ216:DS216 DV216:DW216 DY216 BJ219:BL219 BN219:BP219 BR219:BT219 CA219:CC219 CE219:CG219 CI219:CK219 CR219:CT219 CV219:CX219 CZ219:DB219 DI219:DK219 DM219:DO219 DQ219:DS219 DV219:DW219 DY219 BJ222:BL222 BN222:BP222 BR222:BT222 CA222:CC222 CE222:CG222 CI222:CK222 CR222:CT222 CV222:CX222 CZ222:DB222 DI222:DK222 DM222:DO222 DQ222:DS222 DV222:DW222 DY222 BJ225:BL226 BN225:BP226 BR225:BT226 CA225:CC226 CE225:CG226 CI225:CK226 CR225:CT226 CV225:CX226 CZ225:DB226 DI225:DK226 DM225:DO226 DQ225:DS226 DV225:DW226 DY225:DY226 BJ229:BL230 BN229:BP230 BR229:BT230 CA229:CC230 CE229:CG230 CI229:CK230 CR229:CT230 CV229:CX230 CZ229:DB230 DI229:DK230 DM229:DO230 DQ229:DS230 DV229:DW230 DY229:DY230 BJ233:BL234 BN233:BP234 BR233:BT234 CA233:CC234 CE233:CG234 CI233:CK234 CR233:CT234 CV233:CX234 CZ233:DB234 DI233:DK234 DM233:DO234 DQ233:DS234 DV233:DW234 DY233:DY234 BJ237:BL238 BN237:BP238 BR237:BT238 CA237:CC238 CE237:CG238 CI237:CK238 CR237:CT238 CV237:CX238 CZ237:DB238 DI237:DK238 DM237:DO238 DQ237:DS238 DV237:DW238 DY237:DY238 BJ241:BL242 BN241:BP242 BR241:BT242 CA241:CC242 CE241:CG242 CI241:CK242 CR241:CT242 CV241:CX242 CZ241:DB242 DI241:DK242 DM241:DO242 DQ241:DS242 DV241:DW242 DY241:DY242 BJ245:BL245 BN245:BP245 BR245:BT245 CA245:CC245 CE245:CG245 CI245:CK245 CR245:CT245 CV245:CX245 CZ245:DB245 DI245:DK245 DM245:DO245 DQ245:DS245 DV245:DW245 DY245 BJ248:BL248 BN248:BP248 BR248:BT248 CA248:CC248 CE248:CG248 CI248:CK248 CR248:CT248 CV248:CX248 CZ248:DB248 DI248:DK248 DM248:DO248 DQ248:DS248 DV248:DW248 DY248 BJ251:BL251 BN251:BP251 BR251:BT251 CA251:CC251 CE251:CG251 CI251:CK251 CR251:CT251 CV251:CX251 CZ251:DB251 DI251:DK251 DM251:DO251 DQ251:DS251 DV251:DW251 DY251 BJ254:BL254 BN254:BP254 BR254:BT254 CA254:CC254 CE254:CG254 CI254:CK254 CR254:CT254 CV254:CX254 CZ254:DB254 DI254:DK254 DM254:DO254 DQ254:DS254 DV254:DW254 DY254 BJ257:BL257 BN257:BP257 BR257:BT257 CA257:CC257 CE257:CG257 CI257:CK257 CR257:CT257 CV257:CX257 CZ257:DB257 DI257:DK257 DM257:DO257 DQ257:DS257 DV257:DW257 DY257 BJ260:BL260 BN260:BP260 BR260:BT260 CA260:CC260 CE260:CG260 CI260:CK260 CR260:CT260 CV260:CX260 CZ260:DB260 DI260:DK260 DM260:DO260 DQ260:DS260 DV260:DW260 DY260 BJ263:BL263 BN263:BP263 BR263:BT263 CA263:CC263 CE263:CG263 CI263:CK263 CR263:CT263 CV263:CX263 CZ263:DB263 DI263:DK263 DM263:DO263 DQ263:DS263 DV263:DW263 DY263 BJ266:BL266 BN266:BP266 BR266:BT266 CA266:CC266 CE266:CG266 CI266:CK266 CR266:CT266 CV266:CX266 CZ266:DB266 DI266:DK266 DM266:DO266 DQ266:DS266 DV266:DW266 DY266 BJ269:BL270 BN269:BP270 BR269:BT270 CA269:CC270 CE269:CG270 CI269:CK270 CR269:CT270 CV269:CX270 CZ269:DB270 DI269:DK270 DM269:DO270 DQ269:DS270 DV269:DW270 DY269:DY270 BJ273:BL274 BN273:BP274 BR273:BT274 CA273:CC274 CE273:CG274 CI273:CK274 CR273:CT274 CV273:CX274 CZ273:DB274 DI273:DK274 DM273:DO274 DQ273:DS274 DV273:DW274 DY273:DY274 BJ277:BL277 BN277:BP277 BR277:BT277 CA277:CC277 CE277:CG277 CI277:CK277 CR277:CT277 CV277:CX277 CZ277:DB277 DI277:DK277 DM277:DO277 DQ277:DS277 DV277:DW277 DY277 BJ280:BL281 BN280:BP281 BR280:BT281 CA280:CC281 CE280:CG281 CI280:CK281 CR280:CT281 CV280:CX281 CZ280:DB281 DI280:DK281 DM280:DO281 DQ280:DS281 DV280:DW281 DY280:DY281 BJ284:BL285 BN284:BP285 BR284:BT285 CA284:CC285 CE284:CG285 CI284:CK285 CR284:CT285 CV284:CX285 CZ284:DB285 DI284:DK285 DM284:DO285 DQ284:DS285 DV284:DW285 DY284:DY285 BJ288:BL289 BN288:BP289 BR288:BT289 CA288:CC289 CE288:CG289 CI288:CK289 CR288:CT289 CV288:CX289 CZ288:DB289 DI288:DK289 DM288:DO289 DQ288:DS289 DV288:DW289 DY288:DY289 BJ292:BL292 BN292:BP292 BR292:BT292 CA292:CC292 CE292:CG292 CI292:CK292 CR292:CT292 CV292:CX292 CZ292:DB292 DI292:DK292 DM292:DO292 DQ292:DS292 DV292:DW292 DY292 BJ295:BL296 BN295:BP296 BR295:BT296 CA295:CC296 CE295:CG296 CI295:CK296 CR295:CT296 CV295:CX296 CZ295:DB296 DI295:DK296 DM295:DO296 DQ295:DS296 DV295:DW296 DY295:DY296 BJ299:BL299 BN299:BP299 BR299:BT299 CA299:CC299 CE299:CG299 CI299:CK299 CR299:CT299 CV299:CX299 CZ299:DB299 DI299:DK299 DM299:DO299 DQ299:DS299 DV299:DW299 DY299" type="decimal">
      <formula1>0</formula1>
      <formula2>1E+024</formula2>
    </dataValidation>
    <dataValidation allowBlank="true" error="Допускается ввод не более 900 символов!" errorStyle="stop" errorTitle="Ошибка" operator="lessThan" showDropDown="false" showErrorMessage="true" showInputMessage="true" sqref="T51 DX53:DX54 DZ53:EA54 T55 DX57:DX58 DZ57:EA58 T59 DX61:DX62 DZ61:EA62 T63 DX65 DZ65:EA65 T66 DX68 DZ68:EA68 T69 DX71 DZ71:EA71 T72 DX74 DZ74:EA74 T75 DX77:DX78 DZ77:EA78 T79 DX81:DX82 DZ81:EA82 T83 DX85:DX86 DZ85:EA86 T87 DX89 DZ89:EA89 T90 DX92:DX93 DZ92:EA93 T94 DX96:DX97 DZ96:EA97 T98 DX100 DZ100:EA100 T101 DX103 DZ103:EA103 T104 DX106:DX107 DZ106:EA107 T108 DX110 DZ110:EA110 T111 DX113:DX114 DZ113:EA114 T115 DX117:DX118 DZ117:EA118 T119 DX121:DX122 DZ121:EA122 T123 DX125 DZ125:EA125 T126 DX128 DZ128:EA128 T129 DX131 DZ131:EA131 T132 DX134 DZ134:EA134 T135 DX137 DZ137:EA137 T138 DX140 DZ140:EA140 T141 DX143 DZ143:EA143 T144 DX146 DZ146:EA146 T147 DX149 DZ149:EA149 T150 DX152 DZ152:EA152 T153 DX155 DZ155:EA155 T156 DX158:DX159 DZ158:EA159 T160 DX162 DZ162:EA162 T163 DX165 DZ165:EA165 T166 DX168 DZ168:EA168 T169 DX171 DZ171:EA171 T172 DX174 DZ174:EA174 T175 DX177 DZ177:EA177 T178 DX180 DZ180:EA180 T181 DX183 DZ183:EA183 T184 DX186 DZ186:EA186 T187 DX189 DZ189:EA189 T190 DX192 DZ192:EA192 T193 DX195:DX196 DZ195:EA196 T197 DX199:DX200 DZ199:EA200 T201 DX203 DZ203:EA203 T204 DX206 DZ206:EA206 T207 DX209 DZ209:EA209 T210 DX212:DX213 DZ212:EA213 T214 DX216 DZ216:EA216 T217 DX219 DZ219:EA219 T220 DX222 DZ222:EA222 T223 DX225:DX226 DZ225:EA226 T227 DX229:DX230 DZ229:EA230 T231 DX233:DX234 DZ233:EA234 T235 DX237:DX238 DZ237:EA238 T239 DX241:DX242 DZ241:EA242 T243 DX245 DZ245:EA245 T246 DX248 DZ248:EA248 T249 DX251 DZ251:EA251 T252 DX254 DZ254:EA254 T255 DX257 DZ257:EA257 T258 DX260 DZ260:EA260 T261 DX263 DZ263:EA263 T264 DX266 DZ266:EA266 T267 DX269:DX270 DZ269:EA270 T271 DX273:DX274 DZ273:EA274 T275 DX277 DZ277:EA277 T278 DX280:DX281 DZ280:EA281 T282 DX284:DX285 DZ284:EA285 T286 DX288:DX289 DZ288:EA289 T290 DX292 DZ292:EA292 T293 DX295:DX296 DZ295:EA296 T297 DX299 DZ299:EA299" type="textLength">
      <formula1>900</formula1>
      <formula2>0</formula2>
    </dataValidation>
    <dataValidation allowBlank="true" error="Введите действительное число от 0 до 100!" errorStyle="stop" operator="between" showDropDown="false" showErrorMessage="true" showInputMessage="true" sqref="R51:S299 U52:V52 U56:V56 U60:V60 U64:V64 U67:V67 U70:V70 U73:V73 U76:V76 U80:V80 U84:V84 U88:V88 U91:V91 U95:V95 U99:V99 U102:V102 U105:V105 U109:V109 U112:V112 U116:V116 U120:V120 U124:V124 U127:V127 U130:V130 U133:V133 U136:V136 U139:V139 U142:V142 U145:V145 U148:V148 U151:V151 U154:V154 U157:V157 U161:V161 U164:V164 U167:V167 U170:V170 U173:V173 U176:V176 U179:V179 U182:V182 U185:V185 U188:V188 U191:V191 U194:V194 U198:V198 U202:V202 U205:V205 U208:V208 U211:V211 U215:V215 U218:V218 U221:V221 U224:V224 U228:V228 U232:V232 U236:V236 U240:V240 U244:V244 U247:V247 U250:V250 U253:V253 U256:V256 U259:V259 U262:V262 U265:V265 U268:V268 U272:V272 U276:V276 U279:V279 U283:V283 U287:V287 U291:V291 U294:V294 U298:V298" type="decimal">
      <formula1>0</formula1>
      <formula2>100</formula2>
    </dataValidation>
    <dataValidation allowBlank="true" error="Выберите значение из списка" errorStyle="stop" errorTitle="Ошибка" operator="between" prompt="Выберите значение из списка" showDropDown="false" showErrorMessage="true" showInputMessage="true" sqref="P51:Q299" type="list">
      <formula1>0</formula1>
      <formula2>0</formula2>
    </dataValidation>
  </dataValidations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1:DG24"/>
  <sheetViews>
    <sheetView showFormulas="false" showGridLines="false" showRowColHeaders="true" showZeros="true" rightToLeft="false" tabSelected="false" showOutlineSymbols="true" defaultGridColor="true" view="normal" topLeftCell="CI3" colorId="64" zoomScale="100" zoomScaleNormal="100" zoomScalePageLayoutView="100" workbookViewId="0">
      <selection pane="topLeft" activeCell="CR13" activeCellId="0" sqref="CR13"/>
    </sheetView>
  </sheetViews>
  <sheetFormatPr defaultColWidth="9.125" defaultRowHeight="10.5" zeroHeight="false" outlineLevelRow="0" outlineLevelCol="0"/>
  <cols>
    <col collapsed="false" customWidth="true" hidden="true" outlineLevel="0" max="2" min="1" style="237" width="2.7"/>
    <col collapsed="false" customWidth="true" hidden="false" outlineLevel="0" max="3" min="3" style="237" width="1.56"/>
    <col collapsed="false" customWidth="true" hidden="false" outlineLevel="0" max="4" min="4" style="237" width="5.71"/>
    <col collapsed="false" customWidth="true" hidden="false" outlineLevel="0" max="5" min="5" style="237" width="39.57"/>
    <col collapsed="false" customWidth="true" hidden="false" outlineLevel="0" max="96" min="6" style="237" width="21.71"/>
    <col collapsed="false" customWidth="false" hidden="false" outlineLevel="0" max="1024" min="97" style="237" width="9.14"/>
  </cols>
  <sheetData>
    <row r="1" customFormat="false" ht="10.5" hidden="true" customHeight="true" outlineLevel="0" collapsed="false">
      <c r="F1" s="238" t="s">
        <v>392</v>
      </c>
      <c r="G1" s="238" t="s">
        <v>274</v>
      </c>
      <c r="H1" s="238" t="s">
        <v>228</v>
      </c>
      <c r="I1" s="238" t="s">
        <v>236</v>
      </c>
      <c r="J1" s="238" t="s">
        <v>244</v>
      </c>
      <c r="K1" s="238" t="s">
        <v>393</v>
      </c>
      <c r="L1" s="238" t="s">
        <v>394</v>
      </c>
      <c r="M1" s="238" t="s">
        <v>395</v>
      </c>
      <c r="N1" s="238" t="s">
        <v>396</v>
      </c>
      <c r="O1" s="238" t="s">
        <v>397</v>
      </c>
      <c r="P1" s="238" t="s">
        <v>398</v>
      </c>
      <c r="Q1" s="238" t="s">
        <v>399</v>
      </c>
      <c r="R1" s="238" t="s">
        <v>400</v>
      </c>
      <c r="S1" s="238" t="s">
        <v>401</v>
      </c>
      <c r="T1" s="238" t="s">
        <v>274</v>
      </c>
      <c r="U1" s="238" t="s">
        <v>228</v>
      </c>
      <c r="V1" s="238" t="s">
        <v>236</v>
      </c>
      <c r="W1" s="238" t="s">
        <v>244</v>
      </c>
      <c r="X1" s="238" t="s">
        <v>393</v>
      </c>
      <c r="Y1" s="238" t="s">
        <v>394</v>
      </c>
      <c r="Z1" s="238" t="s">
        <v>395</v>
      </c>
      <c r="AA1" s="238" t="s">
        <v>396</v>
      </c>
      <c r="AB1" s="238" t="s">
        <v>397</v>
      </c>
      <c r="AC1" s="238" t="s">
        <v>398</v>
      </c>
      <c r="AD1" s="238" t="s">
        <v>399</v>
      </c>
      <c r="AE1" s="238" t="s">
        <v>400</v>
      </c>
      <c r="AF1" s="238" t="s">
        <v>402</v>
      </c>
      <c r="AG1" s="238" t="s">
        <v>274</v>
      </c>
      <c r="AH1" s="238" t="s">
        <v>228</v>
      </c>
      <c r="AI1" s="238" t="s">
        <v>236</v>
      </c>
      <c r="AJ1" s="238" t="s">
        <v>244</v>
      </c>
      <c r="AK1" s="238" t="s">
        <v>393</v>
      </c>
      <c r="AL1" s="238" t="s">
        <v>394</v>
      </c>
      <c r="AM1" s="238" t="s">
        <v>395</v>
      </c>
      <c r="AN1" s="238" t="s">
        <v>396</v>
      </c>
      <c r="AO1" s="238" t="s">
        <v>397</v>
      </c>
      <c r="AP1" s="238" t="s">
        <v>398</v>
      </c>
      <c r="AQ1" s="238" t="s">
        <v>399</v>
      </c>
      <c r="AR1" s="238" t="s">
        <v>400</v>
      </c>
      <c r="AS1" s="238" t="s">
        <v>403</v>
      </c>
      <c r="AT1" s="238" t="s">
        <v>274</v>
      </c>
      <c r="AU1" s="238" t="s">
        <v>228</v>
      </c>
      <c r="AV1" s="238" t="s">
        <v>236</v>
      </c>
      <c r="AW1" s="238" t="s">
        <v>244</v>
      </c>
      <c r="AX1" s="238" t="s">
        <v>393</v>
      </c>
      <c r="AY1" s="238" t="s">
        <v>394</v>
      </c>
      <c r="AZ1" s="238" t="s">
        <v>395</v>
      </c>
      <c r="BA1" s="238" t="s">
        <v>396</v>
      </c>
      <c r="BB1" s="238" t="s">
        <v>397</v>
      </c>
      <c r="BC1" s="238" t="s">
        <v>398</v>
      </c>
      <c r="BD1" s="238" t="s">
        <v>399</v>
      </c>
      <c r="BE1" s="238" t="s">
        <v>400</v>
      </c>
      <c r="BF1" s="238" t="s">
        <v>404</v>
      </c>
      <c r="BG1" s="238" t="s">
        <v>274</v>
      </c>
      <c r="BH1" s="238" t="s">
        <v>228</v>
      </c>
      <c r="BI1" s="238" t="s">
        <v>236</v>
      </c>
      <c r="BJ1" s="238" t="s">
        <v>244</v>
      </c>
      <c r="BK1" s="238" t="s">
        <v>393</v>
      </c>
      <c r="BL1" s="238" t="s">
        <v>394</v>
      </c>
      <c r="BM1" s="238" t="s">
        <v>395</v>
      </c>
      <c r="BN1" s="238" t="s">
        <v>396</v>
      </c>
      <c r="BO1" s="238" t="s">
        <v>397</v>
      </c>
      <c r="BP1" s="238" t="s">
        <v>398</v>
      </c>
      <c r="BQ1" s="238" t="s">
        <v>399</v>
      </c>
      <c r="BR1" s="238" t="s">
        <v>400</v>
      </c>
      <c r="BS1" s="238" t="s">
        <v>405</v>
      </c>
      <c r="BT1" s="238" t="s">
        <v>274</v>
      </c>
      <c r="BU1" s="238" t="s">
        <v>228</v>
      </c>
      <c r="BV1" s="238" t="s">
        <v>236</v>
      </c>
      <c r="BW1" s="238" t="s">
        <v>244</v>
      </c>
      <c r="BX1" s="238" t="s">
        <v>393</v>
      </c>
      <c r="BY1" s="238" t="s">
        <v>394</v>
      </c>
      <c r="BZ1" s="238" t="s">
        <v>395</v>
      </c>
      <c r="CA1" s="238" t="s">
        <v>396</v>
      </c>
      <c r="CB1" s="238" t="s">
        <v>397</v>
      </c>
      <c r="CC1" s="238" t="s">
        <v>398</v>
      </c>
      <c r="CD1" s="238" t="s">
        <v>399</v>
      </c>
      <c r="CE1" s="238" t="s">
        <v>400</v>
      </c>
      <c r="CF1" s="238" t="s">
        <v>406</v>
      </c>
      <c r="CG1" s="238" t="s">
        <v>274</v>
      </c>
      <c r="CH1" s="238" t="s">
        <v>228</v>
      </c>
      <c r="CI1" s="238" t="s">
        <v>236</v>
      </c>
      <c r="CJ1" s="238" t="s">
        <v>244</v>
      </c>
      <c r="CK1" s="238" t="s">
        <v>393</v>
      </c>
      <c r="CL1" s="238" t="s">
        <v>394</v>
      </c>
      <c r="CM1" s="238" t="s">
        <v>395</v>
      </c>
      <c r="CN1" s="238" t="s">
        <v>396</v>
      </c>
      <c r="CO1" s="238" t="s">
        <v>397</v>
      </c>
      <c r="CP1" s="238" t="s">
        <v>398</v>
      </c>
      <c r="CQ1" s="238" t="s">
        <v>399</v>
      </c>
      <c r="CR1" s="238" t="s">
        <v>400</v>
      </c>
    </row>
    <row r="2" customFormat="false" ht="14.25" hidden="true" customHeight="true" outlineLevel="0" collapsed="false">
      <c r="D2" s="239"/>
      <c r="E2" s="239"/>
      <c r="F2" s="240" t="s">
        <v>407</v>
      </c>
      <c r="G2" s="240" t="s">
        <v>167</v>
      </c>
      <c r="H2" s="240" t="s">
        <v>168</v>
      </c>
      <c r="I2" s="240" t="s">
        <v>169</v>
      </c>
      <c r="J2" s="240" t="s">
        <v>170</v>
      </c>
      <c r="K2" s="240" t="s">
        <v>171</v>
      </c>
      <c r="L2" s="240" t="s">
        <v>172</v>
      </c>
      <c r="M2" s="240" t="s">
        <v>173</v>
      </c>
      <c r="N2" s="240" t="s">
        <v>174</v>
      </c>
      <c r="O2" s="240" t="s">
        <v>175</v>
      </c>
      <c r="P2" s="240" t="s">
        <v>176</v>
      </c>
      <c r="Q2" s="240" t="s">
        <v>177</v>
      </c>
      <c r="R2" s="240" t="s">
        <v>178</v>
      </c>
      <c r="S2" s="240" t="s">
        <v>407</v>
      </c>
      <c r="T2" s="240" t="s">
        <v>167</v>
      </c>
      <c r="U2" s="240" t="s">
        <v>168</v>
      </c>
      <c r="V2" s="240" t="s">
        <v>169</v>
      </c>
      <c r="W2" s="240" t="s">
        <v>170</v>
      </c>
      <c r="X2" s="240" t="s">
        <v>171</v>
      </c>
      <c r="Y2" s="240" t="s">
        <v>172</v>
      </c>
      <c r="Z2" s="240" t="s">
        <v>173</v>
      </c>
      <c r="AA2" s="240" t="s">
        <v>174</v>
      </c>
      <c r="AB2" s="240" t="s">
        <v>175</v>
      </c>
      <c r="AC2" s="240" t="s">
        <v>176</v>
      </c>
      <c r="AD2" s="240" t="s">
        <v>177</v>
      </c>
      <c r="AE2" s="240" t="s">
        <v>178</v>
      </c>
      <c r="AF2" s="240" t="s">
        <v>407</v>
      </c>
      <c r="AG2" s="240" t="s">
        <v>167</v>
      </c>
      <c r="AH2" s="240" t="s">
        <v>168</v>
      </c>
      <c r="AI2" s="240" t="s">
        <v>169</v>
      </c>
      <c r="AJ2" s="240" t="s">
        <v>170</v>
      </c>
      <c r="AK2" s="240" t="s">
        <v>171</v>
      </c>
      <c r="AL2" s="240" t="s">
        <v>172</v>
      </c>
      <c r="AM2" s="240" t="s">
        <v>173</v>
      </c>
      <c r="AN2" s="240" t="s">
        <v>174</v>
      </c>
      <c r="AO2" s="240" t="s">
        <v>175</v>
      </c>
      <c r="AP2" s="240" t="s">
        <v>176</v>
      </c>
      <c r="AQ2" s="240" t="s">
        <v>177</v>
      </c>
      <c r="AR2" s="240" t="s">
        <v>178</v>
      </c>
      <c r="AS2" s="240" t="s">
        <v>407</v>
      </c>
      <c r="AT2" s="240" t="s">
        <v>167</v>
      </c>
      <c r="AU2" s="240" t="s">
        <v>168</v>
      </c>
      <c r="AV2" s="240" t="s">
        <v>169</v>
      </c>
      <c r="AW2" s="240" t="s">
        <v>170</v>
      </c>
      <c r="AX2" s="240" t="s">
        <v>171</v>
      </c>
      <c r="AY2" s="240" t="s">
        <v>172</v>
      </c>
      <c r="AZ2" s="240" t="s">
        <v>173</v>
      </c>
      <c r="BA2" s="240" t="s">
        <v>174</v>
      </c>
      <c r="BB2" s="240" t="s">
        <v>175</v>
      </c>
      <c r="BC2" s="240" t="s">
        <v>176</v>
      </c>
      <c r="BD2" s="240" t="s">
        <v>177</v>
      </c>
      <c r="BE2" s="240" t="s">
        <v>178</v>
      </c>
      <c r="BF2" s="240" t="s">
        <v>407</v>
      </c>
      <c r="BG2" s="240" t="s">
        <v>167</v>
      </c>
      <c r="BH2" s="240" t="s">
        <v>168</v>
      </c>
      <c r="BI2" s="240" t="s">
        <v>169</v>
      </c>
      <c r="BJ2" s="240" t="s">
        <v>170</v>
      </c>
      <c r="BK2" s="240" t="s">
        <v>171</v>
      </c>
      <c r="BL2" s="240" t="s">
        <v>172</v>
      </c>
      <c r="BM2" s="240" t="s">
        <v>173</v>
      </c>
      <c r="BN2" s="240" t="s">
        <v>174</v>
      </c>
      <c r="BO2" s="240" t="s">
        <v>175</v>
      </c>
      <c r="BP2" s="240" t="s">
        <v>176</v>
      </c>
      <c r="BQ2" s="240" t="s">
        <v>177</v>
      </c>
      <c r="BR2" s="240" t="s">
        <v>178</v>
      </c>
      <c r="BS2" s="240" t="s">
        <v>407</v>
      </c>
      <c r="BT2" s="240" t="s">
        <v>167</v>
      </c>
      <c r="BU2" s="240" t="s">
        <v>168</v>
      </c>
      <c r="BV2" s="240" t="s">
        <v>169</v>
      </c>
      <c r="BW2" s="240" t="s">
        <v>170</v>
      </c>
      <c r="BX2" s="240" t="s">
        <v>171</v>
      </c>
      <c r="BY2" s="240" t="s">
        <v>172</v>
      </c>
      <c r="BZ2" s="240" t="s">
        <v>173</v>
      </c>
      <c r="CA2" s="240" t="s">
        <v>174</v>
      </c>
      <c r="CB2" s="240" t="s">
        <v>175</v>
      </c>
      <c r="CC2" s="240" t="s">
        <v>176</v>
      </c>
      <c r="CD2" s="240" t="s">
        <v>177</v>
      </c>
      <c r="CE2" s="240" t="s">
        <v>178</v>
      </c>
      <c r="CF2" s="240" t="s">
        <v>407</v>
      </c>
      <c r="CG2" s="240" t="s">
        <v>167</v>
      </c>
      <c r="CH2" s="240" t="s">
        <v>168</v>
      </c>
      <c r="CI2" s="240" t="s">
        <v>169</v>
      </c>
      <c r="CJ2" s="240" t="s">
        <v>170</v>
      </c>
      <c r="CK2" s="240" t="s">
        <v>171</v>
      </c>
      <c r="CL2" s="240" t="s">
        <v>172</v>
      </c>
      <c r="CM2" s="240" t="s">
        <v>173</v>
      </c>
      <c r="CN2" s="240" t="s">
        <v>174</v>
      </c>
      <c r="CO2" s="240" t="s">
        <v>175</v>
      </c>
      <c r="CP2" s="240" t="s">
        <v>176</v>
      </c>
      <c r="CQ2" s="240" t="s">
        <v>177</v>
      </c>
      <c r="CR2" s="240" t="s">
        <v>178</v>
      </c>
    </row>
    <row r="3" customFormat="false" ht="18" hidden="false" customHeight="true" outlineLevel="0" collapsed="false">
      <c r="D3" s="241" t="e">
        <f aca="false">"Информация о реализации инвестиционных программ и показатели качества, надежности и энергетической эффективности за " &amp; #NAME? &amp; " год в сфере теплоснабжения"</f>
        <v>#N/A</v>
      </c>
      <c r="E3" s="242"/>
    </row>
    <row r="4" customFormat="false" ht="3.75" hidden="false" customHeight="true" outlineLevel="0" collapsed="false"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</row>
    <row r="5" customFormat="false" ht="11.25" hidden="false" customHeight="true" outlineLevel="0" collapsed="false">
      <c r="C5" s="239"/>
      <c r="D5" s="243" t="s">
        <v>408</v>
      </c>
      <c r="E5" s="243" t="s">
        <v>409</v>
      </c>
      <c r="F5" s="244" t="s">
        <v>410</v>
      </c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5"/>
    </row>
    <row r="6" customFormat="false" ht="10.5" hidden="false" customHeight="true" outlineLevel="0" collapsed="false">
      <c r="C6" s="239"/>
      <c r="D6" s="243"/>
      <c r="E6" s="243"/>
      <c r="F6" s="246" t="s">
        <v>411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7" t="s">
        <v>412</v>
      </c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5"/>
    </row>
    <row r="7" customFormat="false" ht="10.5" hidden="false" customHeight="true" outlineLevel="0" collapsed="false">
      <c r="C7" s="239"/>
      <c r="D7" s="243"/>
      <c r="E7" s="243"/>
      <c r="F7" s="248" t="s">
        <v>413</v>
      </c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9" t="s">
        <v>414</v>
      </c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 t="s">
        <v>415</v>
      </c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 t="s">
        <v>416</v>
      </c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5"/>
    </row>
    <row r="8" customFormat="false" ht="10.5" hidden="false" customHeight="true" outlineLevel="0" collapsed="false">
      <c r="C8" s="239"/>
      <c r="D8" s="243"/>
      <c r="E8" s="243"/>
      <c r="F8" s="250" t="s">
        <v>417</v>
      </c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 t="s">
        <v>418</v>
      </c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 t="s">
        <v>419</v>
      </c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 t="s">
        <v>420</v>
      </c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 t="s">
        <v>419</v>
      </c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 t="s">
        <v>421</v>
      </c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5"/>
    </row>
    <row r="9" customFormat="false" ht="10.5" hidden="false" customHeight="false" outlineLevel="0" collapsed="false">
      <c r="C9" s="239"/>
      <c r="D9" s="243"/>
      <c r="E9" s="243"/>
      <c r="F9" s="251" t="s">
        <v>422</v>
      </c>
      <c r="G9" s="251" t="s">
        <v>422</v>
      </c>
      <c r="H9" s="251" t="s">
        <v>422</v>
      </c>
      <c r="I9" s="251" t="s">
        <v>422</v>
      </c>
      <c r="J9" s="251" t="s">
        <v>422</v>
      </c>
      <c r="K9" s="251" t="s">
        <v>422</v>
      </c>
      <c r="L9" s="251" t="s">
        <v>422</v>
      </c>
      <c r="M9" s="251" t="s">
        <v>422</v>
      </c>
      <c r="N9" s="251" t="s">
        <v>422</v>
      </c>
      <c r="O9" s="251" t="s">
        <v>422</v>
      </c>
      <c r="P9" s="251" t="s">
        <v>422</v>
      </c>
      <c r="Q9" s="251" t="s">
        <v>422</v>
      </c>
      <c r="R9" s="251" t="s">
        <v>422</v>
      </c>
      <c r="S9" s="251" t="s">
        <v>423</v>
      </c>
      <c r="T9" s="251" t="s">
        <v>423</v>
      </c>
      <c r="U9" s="251" t="s">
        <v>423</v>
      </c>
      <c r="V9" s="251" t="s">
        <v>423</v>
      </c>
      <c r="W9" s="251" t="s">
        <v>423</v>
      </c>
      <c r="X9" s="251" t="s">
        <v>423</v>
      </c>
      <c r="Y9" s="251" t="s">
        <v>423</v>
      </c>
      <c r="Z9" s="251" t="s">
        <v>423</v>
      </c>
      <c r="AA9" s="251" t="s">
        <v>423</v>
      </c>
      <c r="AB9" s="251" t="s">
        <v>423</v>
      </c>
      <c r="AC9" s="251" t="s">
        <v>423</v>
      </c>
      <c r="AD9" s="251" t="s">
        <v>423</v>
      </c>
      <c r="AE9" s="251" t="s">
        <v>423</v>
      </c>
      <c r="AF9" s="252" t="s">
        <v>424</v>
      </c>
      <c r="AG9" s="252" t="s">
        <v>424</v>
      </c>
      <c r="AH9" s="252" t="s">
        <v>424</v>
      </c>
      <c r="AI9" s="252" t="s">
        <v>424</v>
      </c>
      <c r="AJ9" s="252" t="s">
        <v>424</v>
      </c>
      <c r="AK9" s="252" t="s">
        <v>424</v>
      </c>
      <c r="AL9" s="252" t="s">
        <v>424</v>
      </c>
      <c r="AM9" s="252" t="s">
        <v>424</v>
      </c>
      <c r="AN9" s="252" t="s">
        <v>424</v>
      </c>
      <c r="AO9" s="252" t="s">
        <v>424</v>
      </c>
      <c r="AP9" s="252" t="s">
        <v>424</v>
      </c>
      <c r="AQ9" s="252" t="s">
        <v>424</v>
      </c>
      <c r="AR9" s="252" t="s">
        <v>424</v>
      </c>
      <c r="AS9" s="252" t="s">
        <v>425</v>
      </c>
      <c r="AT9" s="252" t="s">
        <v>425</v>
      </c>
      <c r="AU9" s="252" t="s">
        <v>425</v>
      </c>
      <c r="AV9" s="252" t="s">
        <v>425</v>
      </c>
      <c r="AW9" s="252" t="s">
        <v>425</v>
      </c>
      <c r="AX9" s="252" t="s">
        <v>425</v>
      </c>
      <c r="AY9" s="252" t="s">
        <v>425</v>
      </c>
      <c r="AZ9" s="252" t="s">
        <v>425</v>
      </c>
      <c r="BA9" s="252" t="s">
        <v>425</v>
      </c>
      <c r="BB9" s="252" t="s">
        <v>425</v>
      </c>
      <c r="BC9" s="252" t="s">
        <v>425</v>
      </c>
      <c r="BD9" s="252" t="s">
        <v>425</v>
      </c>
      <c r="BE9" s="252" t="s">
        <v>425</v>
      </c>
      <c r="BF9" s="252" t="s">
        <v>426</v>
      </c>
      <c r="BG9" s="252" t="s">
        <v>426</v>
      </c>
      <c r="BH9" s="252" t="s">
        <v>426</v>
      </c>
      <c r="BI9" s="252" t="s">
        <v>426</v>
      </c>
      <c r="BJ9" s="252" t="s">
        <v>426</v>
      </c>
      <c r="BK9" s="252" t="s">
        <v>426</v>
      </c>
      <c r="BL9" s="252" t="s">
        <v>426</v>
      </c>
      <c r="BM9" s="252" t="s">
        <v>426</v>
      </c>
      <c r="BN9" s="252" t="s">
        <v>426</v>
      </c>
      <c r="BO9" s="252" t="s">
        <v>426</v>
      </c>
      <c r="BP9" s="252" t="s">
        <v>426</v>
      </c>
      <c r="BQ9" s="252" t="s">
        <v>426</v>
      </c>
      <c r="BR9" s="252" t="s">
        <v>426</v>
      </c>
      <c r="BS9" s="252" t="s">
        <v>427</v>
      </c>
      <c r="BT9" s="252" t="s">
        <v>427</v>
      </c>
      <c r="BU9" s="252" t="s">
        <v>427</v>
      </c>
      <c r="BV9" s="252" t="s">
        <v>427</v>
      </c>
      <c r="BW9" s="252" t="s">
        <v>427</v>
      </c>
      <c r="BX9" s="252" t="s">
        <v>427</v>
      </c>
      <c r="BY9" s="252" t="s">
        <v>427</v>
      </c>
      <c r="BZ9" s="252" t="s">
        <v>427</v>
      </c>
      <c r="CA9" s="252" t="s">
        <v>427</v>
      </c>
      <c r="CB9" s="252" t="s">
        <v>427</v>
      </c>
      <c r="CC9" s="252" t="s">
        <v>427</v>
      </c>
      <c r="CD9" s="252" t="s">
        <v>427</v>
      </c>
      <c r="CE9" s="252" t="s">
        <v>427</v>
      </c>
      <c r="CF9" s="249" t="s">
        <v>428</v>
      </c>
      <c r="CG9" s="249" t="s">
        <v>428</v>
      </c>
      <c r="CH9" s="249" t="s">
        <v>428</v>
      </c>
      <c r="CI9" s="249" t="s">
        <v>428</v>
      </c>
      <c r="CJ9" s="249" t="s">
        <v>428</v>
      </c>
      <c r="CK9" s="249" t="s">
        <v>428</v>
      </c>
      <c r="CL9" s="249" t="s">
        <v>428</v>
      </c>
      <c r="CM9" s="249" t="s">
        <v>428</v>
      </c>
      <c r="CN9" s="249" t="s">
        <v>428</v>
      </c>
      <c r="CO9" s="249" t="s">
        <v>428</v>
      </c>
      <c r="CP9" s="249" t="s">
        <v>428</v>
      </c>
      <c r="CQ9" s="249" t="s">
        <v>428</v>
      </c>
      <c r="CR9" s="249" t="s">
        <v>428</v>
      </c>
      <c r="CS9" s="245"/>
    </row>
    <row r="10" customFormat="false" ht="10.5" hidden="false" customHeight="false" outlineLevel="0" collapsed="false">
      <c r="C10" s="239"/>
      <c r="D10" s="243"/>
      <c r="E10" s="243"/>
      <c r="F10" s="253" t="e">
        <f aca="false">"План (" &amp; #NAME? &amp; ")"</f>
        <v>#N/A</v>
      </c>
      <c r="G10" s="253" t="e">
        <f aca="false">"Факт (" &amp; #NAME? &amp; ", " &amp; G2 &amp; ")"</f>
        <v>#N/A</v>
      </c>
      <c r="H10" s="253" t="e">
        <f aca="false">"Факт (" &amp; #NAME? &amp; ", " &amp; H2 &amp; ")"</f>
        <v>#N/A</v>
      </c>
      <c r="I10" s="253" t="e">
        <f aca="false">"Факт (" &amp; #NAME? &amp; ", " &amp; I2 &amp; ")"</f>
        <v>#N/A</v>
      </c>
      <c r="J10" s="253" t="e">
        <f aca="false">"Факт (" &amp; #NAME? &amp; ", " &amp; J2 &amp; ")"</f>
        <v>#N/A</v>
      </c>
      <c r="K10" s="253" t="e">
        <f aca="false">"Факт (" &amp; #NAME? &amp; ", " &amp; K2 &amp; ")"</f>
        <v>#N/A</v>
      </c>
      <c r="L10" s="253" t="e">
        <f aca="false">"Факт (" &amp; #NAME? &amp; ", " &amp; L2 &amp; ")"</f>
        <v>#N/A</v>
      </c>
      <c r="M10" s="253" t="e">
        <f aca="false">"Факт (" &amp; #NAME? &amp; ", " &amp; M2 &amp; ")"</f>
        <v>#N/A</v>
      </c>
      <c r="N10" s="253" t="e">
        <f aca="false">"Факт (" &amp; #NAME? &amp; ", " &amp; N2 &amp; ")"</f>
        <v>#N/A</v>
      </c>
      <c r="O10" s="253" t="e">
        <f aca="false">"Факт (" &amp; #NAME? &amp; ", " &amp; O2 &amp; ")"</f>
        <v>#N/A</v>
      </c>
      <c r="P10" s="253" t="e">
        <f aca="false">"Факт (" &amp; #NAME? &amp; ", " &amp; P2 &amp; ")"</f>
        <v>#N/A</v>
      </c>
      <c r="Q10" s="253" t="e">
        <f aca="false">"Факт (" &amp; #NAME? &amp; ", " &amp; Q2 &amp; ")"</f>
        <v>#N/A</v>
      </c>
      <c r="R10" s="253" t="e">
        <f aca="false">"Факт (" &amp; #NAME? &amp; ", " &amp; R2 &amp; ")"</f>
        <v>#N/A</v>
      </c>
      <c r="S10" s="253" t="e">
        <f aca="false">"План (" &amp; #NAME? &amp; ")"</f>
        <v>#N/A</v>
      </c>
      <c r="T10" s="253" t="e">
        <f aca="false">"Факт (" &amp; #NAME? &amp; ", " &amp; T2 &amp; ")"</f>
        <v>#N/A</v>
      </c>
      <c r="U10" s="253" t="e">
        <f aca="false">"Факт (" &amp; #NAME? &amp; ", " &amp; U2 &amp; ")"</f>
        <v>#N/A</v>
      </c>
      <c r="V10" s="253" t="e">
        <f aca="false">"Факт (" &amp; #NAME? &amp; ", " &amp; V2 &amp; ")"</f>
        <v>#N/A</v>
      </c>
      <c r="W10" s="253" t="e">
        <f aca="false">"Факт (" &amp; #NAME? &amp; ", " &amp; W2 &amp; ")"</f>
        <v>#N/A</v>
      </c>
      <c r="X10" s="253" t="e">
        <f aca="false">"Факт (" &amp; #NAME? &amp; ", " &amp; X2 &amp; ")"</f>
        <v>#N/A</v>
      </c>
      <c r="Y10" s="253" t="e">
        <f aca="false">"Факт (" &amp; #NAME? &amp; ", " &amp; Y2 &amp; ")"</f>
        <v>#N/A</v>
      </c>
      <c r="Z10" s="253" t="e">
        <f aca="false">"Факт (" &amp; #NAME? &amp; ", " &amp; Z2 &amp; ")"</f>
        <v>#N/A</v>
      </c>
      <c r="AA10" s="253" t="e">
        <f aca="false">"Факт (" &amp; #NAME? &amp; ", " &amp; AA2 &amp; ")"</f>
        <v>#N/A</v>
      </c>
      <c r="AB10" s="253" t="e">
        <f aca="false">"Факт (" &amp; #NAME? &amp; ", " &amp; AB2 &amp; ")"</f>
        <v>#N/A</v>
      </c>
      <c r="AC10" s="253" t="e">
        <f aca="false">"Факт (" &amp; #NAME? &amp; ", " &amp; AC2 &amp; ")"</f>
        <v>#N/A</v>
      </c>
      <c r="AD10" s="253" t="e">
        <f aca="false">"Факт (" &amp; #NAME? &amp; ", " &amp; AD2 &amp; ")"</f>
        <v>#N/A</v>
      </c>
      <c r="AE10" s="253" t="e">
        <f aca="false">"Факт (" &amp; #NAME? &amp; ", " &amp; AE2 &amp; ")"</f>
        <v>#N/A</v>
      </c>
      <c r="AF10" s="254" t="e">
        <f aca="false">"План (" &amp; #NAME? &amp; ")"</f>
        <v>#N/A</v>
      </c>
      <c r="AG10" s="255" t="e">
        <f aca="false">"Факт (" &amp; #NAME? &amp; ", " &amp; AG2 &amp; ")"</f>
        <v>#N/A</v>
      </c>
      <c r="AH10" s="255" t="e">
        <f aca="false">"Факт (" &amp; #NAME? &amp; ", " &amp; AH2 &amp; ")"</f>
        <v>#N/A</v>
      </c>
      <c r="AI10" s="255" t="e">
        <f aca="false">"Факт (" &amp; #NAME? &amp; ", " &amp; AI2 &amp; ")"</f>
        <v>#N/A</v>
      </c>
      <c r="AJ10" s="255" t="e">
        <f aca="false">"Факт (" &amp; #NAME? &amp; ", " &amp; AJ2 &amp; ")"</f>
        <v>#N/A</v>
      </c>
      <c r="AK10" s="255" t="e">
        <f aca="false">"Факт (" &amp; #NAME? &amp; ", " &amp; AK2 &amp; ")"</f>
        <v>#N/A</v>
      </c>
      <c r="AL10" s="255" t="e">
        <f aca="false">"Факт (" &amp; #NAME? &amp; ", " &amp; AL2 &amp; ")"</f>
        <v>#N/A</v>
      </c>
      <c r="AM10" s="255" t="e">
        <f aca="false">"Факт (" &amp; #NAME? &amp; ", " &amp; AM2 &amp; ")"</f>
        <v>#N/A</v>
      </c>
      <c r="AN10" s="255" t="e">
        <f aca="false">"Факт (" &amp; #NAME? &amp; ", " &amp; AN2 &amp; ")"</f>
        <v>#N/A</v>
      </c>
      <c r="AO10" s="255" t="e">
        <f aca="false">"Факт (" &amp; #NAME? &amp; ", " &amp; AO2 &amp; ")"</f>
        <v>#N/A</v>
      </c>
      <c r="AP10" s="255" t="e">
        <f aca="false">"Факт (" &amp; #NAME? &amp; ", " &amp; AP2 &amp; ")"</f>
        <v>#N/A</v>
      </c>
      <c r="AQ10" s="255" t="e">
        <f aca="false">"Факт (" &amp; #NAME? &amp; ", " &amp; AQ2 &amp; ")"</f>
        <v>#N/A</v>
      </c>
      <c r="AR10" s="255" t="e">
        <f aca="false">"Факт (" &amp; #NAME? &amp; ", " &amp; AR2 &amp; ")"</f>
        <v>#N/A</v>
      </c>
      <c r="AS10" s="254" t="e">
        <f aca="false">"План (" &amp; #NAME? &amp; ")"</f>
        <v>#N/A</v>
      </c>
      <c r="AT10" s="255" t="e">
        <f aca="false">"Факт (" &amp; #NAME? &amp; ", " &amp; AT2 &amp; ")"</f>
        <v>#N/A</v>
      </c>
      <c r="AU10" s="255" t="e">
        <f aca="false">"Факт (" &amp; #NAME? &amp; ", " &amp; AU2 &amp; ")"</f>
        <v>#N/A</v>
      </c>
      <c r="AV10" s="255" t="e">
        <f aca="false">"Факт (" &amp; #NAME? &amp; ", " &amp; AV2 &amp; ")"</f>
        <v>#N/A</v>
      </c>
      <c r="AW10" s="255" t="e">
        <f aca="false">"Факт (" &amp; #NAME? &amp; ", " &amp; AW2 &amp; ")"</f>
        <v>#N/A</v>
      </c>
      <c r="AX10" s="255" t="e">
        <f aca="false">"Факт (" &amp; #NAME? &amp; ", " &amp; AX2 &amp; ")"</f>
        <v>#N/A</v>
      </c>
      <c r="AY10" s="255" t="e">
        <f aca="false">"Факт (" &amp; #NAME? &amp; ", " &amp; AY2 &amp; ")"</f>
        <v>#N/A</v>
      </c>
      <c r="AZ10" s="255" t="e">
        <f aca="false">"Факт (" &amp; #NAME? &amp; ", " &amp; AZ2 &amp; ")"</f>
        <v>#N/A</v>
      </c>
      <c r="BA10" s="255" t="e">
        <f aca="false">"Факт (" &amp; #NAME? &amp; ", " &amp; BA2 &amp; ")"</f>
        <v>#N/A</v>
      </c>
      <c r="BB10" s="255" t="e">
        <f aca="false">"Факт (" &amp; #NAME? &amp; ", " &amp; BB2 &amp; ")"</f>
        <v>#N/A</v>
      </c>
      <c r="BC10" s="255" t="e">
        <f aca="false">"Факт (" &amp; #NAME? &amp; ", " &amp; BC2 &amp; ")"</f>
        <v>#N/A</v>
      </c>
      <c r="BD10" s="255" t="e">
        <f aca="false">"Факт (" &amp; #NAME? &amp; ", " &amp; BD2 &amp; ")"</f>
        <v>#N/A</v>
      </c>
      <c r="BE10" s="255" t="e">
        <f aca="false">"Факт (" &amp; #NAME? &amp; ", " &amp; BE2 &amp; ")"</f>
        <v>#N/A</v>
      </c>
      <c r="BF10" s="254" t="e">
        <f aca="false">"План (" &amp; #NAME? &amp; ")"</f>
        <v>#N/A</v>
      </c>
      <c r="BG10" s="255" t="e">
        <f aca="false">"Факт (" &amp; #NAME? &amp; ", " &amp; BG2 &amp; ")"</f>
        <v>#N/A</v>
      </c>
      <c r="BH10" s="255" t="e">
        <f aca="false">"Факт (" &amp; #NAME? &amp; ", " &amp; BH2 &amp; ")"</f>
        <v>#N/A</v>
      </c>
      <c r="BI10" s="255" t="e">
        <f aca="false">"Факт (" &amp; #NAME? &amp; ", " &amp; BI2 &amp; ")"</f>
        <v>#N/A</v>
      </c>
      <c r="BJ10" s="255" t="e">
        <f aca="false">"Факт (" &amp; #NAME? &amp; ", " &amp; BJ2 &amp; ")"</f>
        <v>#N/A</v>
      </c>
      <c r="BK10" s="255" t="e">
        <f aca="false">"Факт (" &amp; #NAME? &amp; ", " &amp; BK2 &amp; ")"</f>
        <v>#N/A</v>
      </c>
      <c r="BL10" s="255" t="e">
        <f aca="false">"Факт (" &amp; #NAME? &amp; ", " &amp; BL2 &amp; ")"</f>
        <v>#N/A</v>
      </c>
      <c r="BM10" s="255" t="e">
        <f aca="false">"Факт (" &amp; #NAME? &amp; ", " &amp; BM2 &amp; ")"</f>
        <v>#N/A</v>
      </c>
      <c r="BN10" s="255" t="e">
        <f aca="false">"Факт (" &amp; #NAME? &amp; ", " &amp; BN2 &amp; ")"</f>
        <v>#N/A</v>
      </c>
      <c r="BO10" s="255" t="e">
        <f aca="false">"Факт (" &amp; #NAME? &amp; ", " &amp; BO2 &amp; ")"</f>
        <v>#N/A</v>
      </c>
      <c r="BP10" s="255" t="e">
        <f aca="false">"Факт (" &amp; #NAME? &amp; ", " &amp; BP2 &amp; ")"</f>
        <v>#N/A</v>
      </c>
      <c r="BQ10" s="255" t="e">
        <f aca="false">"Факт (" &amp; #NAME? &amp; ", " &amp; BQ2 &amp; ")"</f>
        <v>#N/A</v>
      </c>
      <c r="BR10" s="255" t="e">
        <f aca="false">"Факт (" &amp; #NAME? &amp; ", " &amp; BR2 &amp; ")"</f>
        <v>#N/A</v>
      </c>
      <c r="BS10" s="254" t="e">
        <f aca="false">"План (" &amp; #NAME? &amp; ")"</f>
        <v>#N/A</v>
      </c>
      <c r="BT10" s="255" t="e">
        <f aca="false">"Факт (" &amp; #NAME? &amp; ", " &amp; BT2 &amp; ")"</f>
        <v>#N/A</v>
      </c>
      <c r="BU10" s="255" t="e">
        <f aca="false">"Факт (" &amp; #NAME? &amp; ", " &amp; BU2 &amp; ")"</f>
        <v>#N/A</v>
      </c>
      <c r="BV10" s="255" t="e">
        <f aca="false">"Факт (" &amp; #NAME? &amp; ", " &amp; BV2 &amp; ")"</f>
        <v>#N/A</v>
      </c>
      <c r="BW10" s="255" t="e">
        <f aca="false">"Факт (" &amp; #NAME? &amp; ", " &amp; BW2 &amp; ")"</f>
        <v>#N/A</v>
      </c>
      <c r="BX10" s="255" t="e">
        <f aca="false">"Факт (" &amp; #NAME? &amp; ", " &amp; BX2 &amp; ")"</f>
        <v>#N/A</v>
      </c>
      <c r="BY10" s="255" t="e">
        <f aca="false">"Факт (" &amp; #NAME? &amp; ", " &amp; BY2 &amp; ")"</f>
        <v>#N/A</v>
      </c>
      <c r="BZ10" s="255" t="e">
        <f aca="false">"Факт (" &amp; #NAME? &amp; ", " &amp; BZ2 &amp; ")"</f>
        <v>#N/A</v>
      </c>
      <c r="CA10" s="255" t="e">
        <f aca="false">"Факт (" &amp; #NAME? &amp; ", " &amp; CA2 &amp; ")"</f>
        <v>#N/A</v>
      </c>
      <c r="CB10" s="255" t="e">
        <f aca="false">"Факт (" &amp; #NAME? &amp; ", " &amp; CB2 &amp; ")"</f>
        <v>#N/A</v>
      </c>
      <c r="CC10" s="255" t="e">
        <f aca="false">"Факт (" &amp; #NAME? &amp; ", " &amp; CC2 &amp; ")"</f>
        <v>#N/A</v>
      </c>
      <c r="CD10" s="255" t="e">
        <f aca="false">"Факт (" &amp; #NAME? &amp; ", " &amp; CD2 &amp; ")"</f>
        <v>#N/A</v>
      </c>
      <c r="CE10" s="255" t="e">
        <f aca="false">"Факт (" &amp; #NAME? &amp; ", " &amp; CE2 &amp; ")"</f>
        <v>#N/A</v>
      </c>
      <c r="CF10" s="254" t="e">
        <f aca="false">"План (" &amp; #NAME? &amp; ")"</f>
        <v>#N/A</v>
      </c>
      <c r="CG10" s="255" t="e">
        <f aca="false">"Факт (" &amp; #NAME? &amp; ", " &amp; CG2 &amp; ")"</f>
        <v>#N/A</v>
      </c>
      <c r="CH10" s="255" t="e">
        <f aca="false">"Факт (" &amp; #NAME? &amp; ", " &amp; CH2 &amp; ")"</f>
        <v>#N/A</v>
      </c>
      <c r="CI10" s="255" t="e">
        <f aca="false">"Факт (" &amp; #NAME? &amp; ", " &amp; CI2 &amp; ")"</f>
        <v>#N/A</v>
      </c>
      <c r="CJ10" s="255" t="e">
        <f aca="false">"Факт (" &amp; #NAME? &amp; ", " &amp; CJ2 &amp; ")"</f>
        <v>#N/A</v>
      </c>
      <c r="CK10" s="255" t="e">
        <f aca="false">"Факт (" &amp; #NAME? &amp; ", " &amp; CK2 &amp; ")"</f>
        <v>#N/A</v>
      </c>
      <c r="CL10" s="255" t="e">
        <f aca="false">"Факт (" &amp; #NAME? &amp; ", " &amp; CL2 &amp; ")"</f>
        <v>#N/A</v>
      </c>
      <c r="CM10" s="255" t="e">
        <f aca="false">"Факт (" &amp; #NAME? &amp; ", " &amp; CM2 &amp; ")"</f>
        <v>#N/A</v>
      </c>
      <c r="CN10" s="255" t="e">
        <f aca="false">"Факт (" &amp; #NAME? &amp; ", " &amp; CN2 &amp; ")"</f>
        <v>#N/A</v>
      </c>
      <c r="CO10" s="255" t="e">
        <f aca="false">"Факт (" &amp; #NAME? &amp; ", " &amp; CO2 &amp; ")"</f>
        <v>#N/A</v>
      </c>
      <c r="CP10" s="255" t="e">
        <f aca="false">"Факт (" &amp; #NAME? &amp; ", " &amp; CP2 &amp; ")"</f>
        <v>#N/A</v>
      </c>
      <c r="CQ10" s="255" t="e">
        <f aca="false">"Факт (" &amp; #NAME? &amp; ", " &amp; CQ2 &amp; ")"</f>
        <v>#N/A</v>
      </c>
      <c r="CR10" s="255" t="e">
        <f aca="false">"Факт (" &amp; #NAME? &amp; ", " &amp; CR2 &amp; ")"</f>
        <v>#N/A</v>
      </c>
      <c r="CS10" s="245"/>
    </row>
    <row r="11" s="239" customFormat="true" ht="10.5" hidden="true" customHeight="false" outlineLevel="0" collapsed="false"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7"/>
      <c r="CS11" s="245"/>
    </row>
    <row r="12" customFormat="false" ht="15" hidden="false" customHeight="true" outlineLevel="0" collapsed="false">
      <c r="C12" s="239"/>
      <c r="D12" s="258" t="n">
        <v>1</v>
      </c>
      <c r="E12" s="259" t="s">
        <v>429</v>
      </c>
      <c r="F12" s="260" t="n">
        <v>0</v>
      </c>
      <c r="G12" s="261" t="n">
        <v>0</v>
      </c>
      <c r="H12" s="261" t="n">
        <v>0</v>
      </c>
      <c r="I12" s="261" t="n">
        <v>0</v>
      </c>
      <c r="J12" s="261" t="n">
        <v>0</v>
      </c>
      <c r="K12" s="261" t="n">
        <v>0</v>
      </c>
      <c r="L12" s="261" t="n">
        <v>0</v>
      </c>
      <c r="M12" s="261" t="n">
        <v>0</v>
      </c>
      <c r="N12" s="261" t="n">
        <v>0</v>
      </c>
      <c r="O12" s="261" t="n">
        <v>0</v>
      </c>
      <c r="P12" s="261" t="n">
        <v>0</v>
      </c>
      <c r="Q12" s="261" t="n">
        <v>0</v>
      </c>
      <c r="R12" s="261" t="n">
        <v>0</v>
      </c>
      <c r="S12" s="260" t="n">
        <v>0</v>
      </c>
      <c r="T12" s="261" t="n">
        <v>0</v>
      </c>
      <c r="U12" s="261" t="n">
        <v>0</v>
      </c>
      <c r="V12" s="261" t="n">
        <v>0</v>
      </c>
      <c r="W12" s="261" t="n">
        <v>0</v>
      </c>
      <c r="X12" s="261" t="n">
        <v>0</v>
      </c>
      <c r="Y12" s="261" t="n">
        <v>0</v>
      </c>
      <c r="Z12" s="261" t="n">
        <v>0</v>
      </c>
      <c r="AA12" s="261" t="n">
        <v>0</v>
      </c>
      <c r="AB12" s="261" t="n">
        <v>0</v>
      </c>
      <c r="AC12" s="261" t="n">
        <v>0</v>
      </c>
      <c r="AD12" s="261" t="n">
        <v>0</v>
      </c>
      <c r="AE12" s="261" t="n">
        <v>0</v>
      </c>
      <c r="AF12" s="260" t="n">
        <v>155.03</v>
      </c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0" t="n">
        <v>0</v>
      </c>
      <c r="AT12" s="261" t="n">
        <v>0</v>
      </c>
      <c r="AU12" s="261" t="n">
        <v>0</v>
      </c>
      <c r="AV12" s="261" t="n">
        <v>0</v>
      </c>
      <c r="AW12" s="261" t="n">
        <v>0</v>
      </c>
      <c r="AX12" s="261" t="n">
        <v>0</v>
      </c>
      <c r="AY12" s="261" t="n">
        <v>0</v>
      </c>
      <c r="AZ12" s="261" t="n">
        <v>0</v>
      </c>
      <c r="BA12" s="261" t="n">
        <v>0</v>
      </c>
      <c r="BB12" s="261" t="n">
        <v>0</v>
      </c>
      <c r="BC12" s="261" t="n">
        <v>0</v>
      </c>
      <c r="BD12" s="261" t="n">
        <v>0</v>
      </c>
      <c r="BE12" s="261" t="n">
        <v>0</v>
      </c>
      <c r="BF12" s="260" t="n">
        <v>0</v>
      </c>
      <c r="BG12" s="261" t="n">
        <v>0</v>
      </c>
      <c r="BH12" s="261" t="n">
        <v>0</v>
      </c>
      <c r="BI12" s="261" t="n">
        <v>0</v>
      </c>
      <c r="BJ12" s="261" t="n">
        <v>0</v>
      </c>
      <c r="BK12" s="261" t="n">
        <v>0</v>
      </c>
      <c r="BL12" s="261" t="n">
        <v>0</v>
      </c>
      <c r="BM12" s="261" t="n">
        <v>0</v>
      </c>
      <c r="BN12" s="261" t="n">
        <v>0</v>
      </c>
      <c r="BO12" s="261" t="n">
        <v>0</v>
      </c>
      <c r="BP12" s="261" t="n">
        <v>0</v>
      </c>
      <c r="BQ12" s="261" t="n">
        <v>0</v>
      </c>
      <c r="BR12" s="261" t="n">
        <v>0</v>
      </c>
      <c r="BS12" s="260" t="n">
        <v>0</v>
      </c>
      <c r="BT12" s="261" t="n">
        <v>0</v>
      </c>
      <c r="BU12" s="261" t="n">
        <v>0</v>
      </c>
      <c r="BV12" s="261" t="n">
        <v>0</v>
      </c>
      <c r="BW12" s="261" t="n">
        <v>0</v>
      </c>
      <c r="BX12" s="261" t="n">
        <v>0</v>
      </c>
      <c r="BY12" s="261" t="n">
        <v>0</v>
      </c>
      <c r="BZ12" s="261" t="n">
        <v>0</v>
      </c>
      <c r="CA12" s="261" t="n">
        <v>0</v>
      </c>
      <c r="CB12" s="261" t="n">
        <v>0</v>
      </c>
      <c r="CC12" s="261" t="n">
        <v>0</v>
      </c>
      <c r="CD12" s="261" t="n">
        <v>0</v>
      </c>
      <c r="CE12" s="261"/>
      <c r="CF12" s="260" t="n">
        <v>0</v>
      </c>
      <c r="CG12" s="261" t="n">
        <v>0</v>
      </c>
      <c r="CH12" s="261" t="n">
        <v>0</v>
      </c>
      <c r="CI12" s="261" t="n">
        <v>0</v>
      </c>
      <c r="CJ12" s="261" t="n">
        <v>0</v>
      </c>
      <c r="CK12" s="261" t="n">
        <v>0</v>
      </c>
      <c r="CL12" s="261" t="n">
        <v>0</v>
      </c>
      <c r="CM12" s="261" t="n">
        <v>0</v>
      </c>
      <c r="CN12" s="261" t="n">
        <v>0</v>
      </c>
      <c r="CO12" s="261" t="n">
        <v>0</v>
      </c>
      <c r="CP12" s="261" t="n">
        <v>0</v>
      </c>
      <c r="CQ12" s="261" t="n">
        <v>0</v>
      </c>
      <c r="CR12" s="262" t="n">
        <v>0</v>
      </c>
      <c r="CS12" s="263"/>
      <c r="CT12" s="264"/>
      <c r="CU12" s="264"/>
      <c r="CV12" s="264"/>
      <c r="CW12" s="264"/>
      <c r="CX12" s="264"/>
      <c r="CY12" s="264"/>
      <c r="CZ12" s="264"/>
      <c r="DA12" s="264"/>
      <c r="DB12" s="239"/>
      <c r="DC12" s="239"/>
      <c r="DD12" s="239"/>
      <c r="DE12" s="239"/>
      <c r="DF12" s="239"/>
      <c r="DG12" s="239"/>
    </row>
    <row r="13" customFormat="false" ht="12.75" hidden="false" customHeight="true" outlineLevel="0" collapsed="false">
      <c r="C13" s="239"/>
      <c r="D13" s="265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6"/>
      <c r="CL13" s="266"/>
      <c r="CM13" s="266"/>
      <c r="CN13" s="266"/>
      <c r="CO13" s="266"/>
      <c r="CP13" s="266"/>
      <c r="CQ13" s="266"/>
      <c r="CR13" s="267"/>
      <c r="CS13" s="245"/>
    </row>
    <row r="14" customFormat="false" ht="10.5" hidden="false" customHeight="false" outlineLevel="0" collapsed="false"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</row>
    <row r="15" customFormat="false" ht="10.5" hidden="false" customHeight="false" outlineLevel="0" collapsed="false">
      <c r="E15" s="269"/>
    </row>
    <row r="16" customFormat="false" ht="10.5" hidden="false" customHeight="false" outlineLevel="0" collapsed="false">
      <c r="E16" s="270"/>
    </row>
    <row r="17" customFormat="false" ht="10.5" hidden="false" customHeight="false" outlineLevel="0" collapsed="false">
      <c r="E17" s="271"/>
    </row>
    <row r="18" customFormat="false" ht="12.75" hidden="false" customHeight="false" outlineLevel="0" collapsed="false">
      <c r="D18" s="272"/>
      <c r="E18" s="271"/>
    </row>
    <row r="19" customFormat="false" ht="12.75" hidden="false" customHeight="false" outlineLevel="0" collapsed="false">
      <c r="D19" s="272"/>
      <c r="E19" s="271"/>
    </row>
    <row r="20" customFormat="false" ht="12.75" hidden="false" customHeight="false" outlineLevel="0" collapsed="false">
      <c r="D20" s="272"/>
      <c r="E20" s="271"/>
    </row>
    <row r="21" customFormat="false" ht="12.75" hidden="false" customHeight="false" outlineLevel="0" collapsed="false">
      <c r="D21" s="272"/>
      <c r="E21" s="271"/>
    </row>
    <row r="22" customFormat="false" ht="12.75" hidden="false" customHeight="false" outlineLevel="0" collapsed="false">
      <c r="D22" s="272"/>
      <c r="E22" s="271"/>
    </row>
    <row r="23" customFormat="false" ht="12.75" hidden="false" customHeight="false" outlineLevel="0" collapsed="false">
      <c r="D23" s="272"/>
      <c r="E23" s="271"/>
    </row>
    <row r="24" customFormat="false" ht="10.5" hidden="false" customHeight="false" outlineLevel="0" collapsed="false">
      <c r="E24" s="271"/>
    </row>
  </sheetData>
  <sheetProtection sheet="true" password="fa9c" objects="true" scenarios="true" formatColumns="false" formatRows="false" autoFilter="false"/>
  <mergeCells count="15">
    <mergeCell ref="D5:D10"/>
    <mergeCell ref="E5:E10"/>
    <mergeCell ref="F5:CR5"/>
    <mergeCell ref="F6:AE6"/>
    <mergeCell ref="AF6:CR6"/>
    <mergeCell ref="F7:AE7"/>
    <mergeCell ref="AF7:AR8"/>
    <mergeCell ref="AS7:BR7"/>
    <mergeCell ref="BS7:CR7"/>
    <mergeCell ref="F8:R8"/>
    <mergeCell ref="S8:AE8"/>
    <mergeCell ref="AS8:BE8"/>
    <mergeCell ref="BF8:BR8"/>
    <mergeCell ref="BS8:CE8"/>
    <mergeCell ref="CF8:CR8"/>
  </mergeCells>
  <dataValidations count="2">
    <dataValidation allowBlank="true" error="для выбора выполните двойной щелчок по ячейке" errorStyle="stop" operator="between" prompt="Для выбора выполните двойной щелчок левой клавиши мыши по соответствующей ячейке." showDropDown="true" showErrorMessage="false" showInputMessage="false" sqref="E12" type="none">
      <formula1>0</formula1>
      <formula2>0</formula2>
    </dataValidation>
    <dataValidation allowBlank="true" error="Допускается ввод только действительных чисел!" errorStyle="stop" errorTitle="Ошибка" operator="between" showDropDown="false" showErrorMessage="true" showInputMessage="false" sqref="F12:CR12" type="decimal">
      <formula1>-1E+024</formula1>
      <formula2>1E+024</formula2>
    </dataValidation>
  </dataValidations>
  <printOptions headings="false" gridLines="false" gridLinesSet="true" horizontalCentered="false" verticalCentered="false"/>
  <pageMargins left="1" right="1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C1:J9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E44" activeCellId="0" sqref="E44"/>
    </sheetView>
  </sheetViews>
  <sheetFormatPr defaultColWidth="9.125" defaultRowHeight="14.25" zeroHeight="false" outlineLevelRow="0" outlineLevelCol="0"/>
  <cols>
    <col collapsed="false" customWidth="false" hidden="true" outlineLevel="0" max="2" min="1" style="273" width="9.14"/>
    <col collapsed="false" customWidth="true" hidden="false" outlineLevel="0" max="3" min="3" style="274" width="5.28"/>
    <col collapsed="false" customWidth="true" hidden="false" outlineLevel="0" max="4" min="4" style="273" width="6.28"/>
    <col collapsed="false" customWidth="true" hidden="false" outlineLevel="0" max="5" min="5" style="273" width="94.86"/>
    <col collapsed="false" customWidth="false" hidden="false" outlineLevel="0" max="1024" min="6" style="273" width="9.14"/>
  </cols>
  <sheetData>
    <row r="1" customFormat="false" ht="14.25" hidden="true" customHeight="false" outlineLevel="0" collapsed="false">
      <c r="I1" s="275"/>
      <c r="J1" s="275"/>
    </row>
    <row r="2" customFormat="false" ht="14.25" hidden="true" customHeight="false" outlineLevel="0" collapsed="false"/>
    <row r="3" customFormat="false" ht="14.25" hidden="true" customHeight="false" outlineLevel="0" collapsed="false">
      <c r="D3" s="276"/>
      <c r="E3" s="276"/>
    </row>
    <row r="4" s="277" customFormat="true" ht="12" hidden="false" customHeight="true" outlineLevel="0" collapsed="false">
      <c r="C4" s="278"/>
      <c r="D4" s="279" t="s">
        <v>430</v>
      </c>
      <c r="E4" s="280"/>
    </row>
    <row r="5" s="277" customFormat="true" ht="12" hidden="false" customHeight="true" outlineLevel="0" collapsed="false">
      <c r="C5" s="278"/>
      <c r="D5" s="281" t="e">
        <f aca="false">#NAME? &amp; " " &amp; #NAME?</f>
        <v>#N/A</v>
      </c>
      <c r="E5" s="281"/>
    </row>
    <row r="6" s="277" customFormat="true" ht="12" hidden="false" customHeight="true" outlineLevel="0" collapsed="false">
      <c r="C6" s="278"/>
      <c r="D6" s="282"/>
      <c r="E6" s="282"/>
    </row>
    <row r="7" s="277" customFormat="true" ht="15" hidden="false" customHeight="true" outlineLevel="0" collapsed="false">
      <c r="C7" s="278"/>
      <c r="D7" s="283" t="s">
        <v>179</v>
      </c>
      <c r="E7" s="284" t="s">
        <v>431</v>
      </c>
    </row>
    <row r="8" customFormat="false" ht="15" hidden="true" customHeight="true" outlineLevel="0" collapsed="false">
      <c r="C8" s="285"/>
      <c r="D8" s="286" t="n">
        <v>0</v>
      </c>
      <c r="E8" s="287"/>
    </row>
    <row r="9" customFormat="false" ht="15" hidden="false" customHeight="true" outlineLevel="0" collapsed="false">
      <c r="C9" s="285"/>
      <c r="D9" s="288"/>
      <c r="E9" s="289" t="s">
        <v>432</v>
      </c>
    </row>
  </sheetData>
  <sheetProtection sheet="true" password="fa9c" objects="true" scenarios="true" formatColumns="false" formatRows="false" autoFilter="false"/>
  <dataValidations count="1">
    <dataValidation allowBlank="true" error="Допускается ввод не более 900 символов!" errorStyle="stop" errorTitle="Ошибка" operator="lessThanOrEqual" showDropDown="false" showErrorMessage="true" showInputMessage="true" sqref="E8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10" topLeftCell="F11" activePane="bottomRight" state="frozen"/>
      <selection pane="topLeft" activeCell="A1" activeCellId="0" sqref="A1"/>
      <selection pane="topRight" activeCell="F1" activeCellId="0" sqref="F1"/>
      <selection pane="bottomLeft" activeCell="A11" activeCellId="0" sqref="A11"/>
      <selection pane="bottomRight" activeCell="A1" activeCellId="0" sqref="A1"/>
    </sheetView>
  </sheetViews>
  <sheetFormatPr defaultColWidth="8.734375" defaultRowHeight="11.25" zeroHeight="false" outlineLevelRow="0" outlineLevelCol="0"/>
  <cols>
    <col collapsed="false" customWidth="true" hidden="true" outlineLevel="0" max="2" min="1" style="290" width="9.14"/>
    <col collapsed="false" customWidth="true" hidden="false" outlineLevel="0" max="3" min="3" style="290" width="1.56"/>
    <col collapsed="false" customWidth="true" hidden="false" outlineLevel="0" max="4" min="4" style="290" width="9.14"/>
    <col collapsed="false" customWidth="true" hidden="false" outlineLevel="0" max="5" min="5" style="290" width="46.28"/>
    <col collapsed="false" customWidth="true" hidden="false" outlineLevel="0" max="7" min="6" style="290" width="21.71"/>
    <col collapsed="false" customWidth="true" hidden="false" outlineLevel="0" max="8" min="8" style="290" width="19.72"/>
    <col collapsed="false" customWidth="true" hidden="false" outlineLevel="0" max="9" min="9" style="290" width="2.7"/>
    <col collapsed="false" customWidth="true" hidden="false" outlineLevel="0" max="10" min="10" style="290" width="19.72"/>
    <col collapsed="false" customWidth="true" hidden="false" outlineLevel="0" max="11" min="11" style="290" width="2.7"/>
  </cols>
  <sheetData>
    <row r="1" customFormat="false" ht="11.25" hidden="true" customHeight="false" outlineLevel="0" collapsed="false">
      <c r="H1" s="291" t="s">
        <v>392</v>
      </c>
      <c r="I1" s="292"/>
      <c r="J1" s="291" t="s">
        <v>402</v>
      </c>
    </row>
    <row r="2" customFormat="false" ht="11.25" hidden="true" customHeight="false" outlineLevel="0" collapsed="false"/>
    <row r="3" customFormat="false" ht="11.25" hidden="true" customHeight="false" outlineLevel="0" collapsed="false"/>
    <row r="4" customFormat="false" ht="11.25" hidden="true" customHeight="false" outlineLevel="0" collapsed="false"/>
    <row r="5" customFormat="false" ht="11.25" hidden="true" customHeight="false" outlineLevel="0" collapsed="false"/>
    <row r="6" customFormat="false" ht="12.75" hidden="true" customHeight="false" outlineLevel="0" collapsed="false">
      <c r="D6" s="147"/>
    </row>
    <row r="7" customFormat="false" ht="12.75" hidden="false" customHeight="false" outlineLevel="0" collapsed="false">
      <c r="D7" s="147" t="str">
        <f aca="false"> "Сводные проверочные данные"</f>
        <v>Сводные проверочные данные</v>
      </c>
    </row>
    <row r="8" customFormat="false" ht="3" hidden="false" customHeight="true" outlineLevel="0" collapsed="false">
      <c r="D8" s="147"/>
    </row>
    <row r="9" customFormat="false" ht="11.25" hidden="false" customHeight="true" outlineLevel="0" collapsed="false">
      <c r="D9" s="293" t="s">
        <v>433</v>
      </c>
      <c r="E9" s="294" t="s">
        <v>196</v>
      </c>
      <c r="F9" s="295" t="s">
        <v>434</v>
      </c>
      <c r="G9" s="295"/>
      <c r="H9" s="295" t="s">
        <v>435</v>
      </c>
      <c r="I9" s="295"/>
      <c r="J9" s="295"/>
      <c r="K9" s="295"/>
    </row>
    <row r="10" customFormat="false" ht="44.25" hidden="false" customHeight="true" outlineLevel="0" collapsed="false">
      <c r="D10" s="293"/>
      <c r="E10" s="294"/>
      <c r="F10" s="155" t="s">
        <v>205</v>
      </c>
      <c r="G10" s="155" t="str">
        <f aca="false">"Утверждено на "&amp;Титульный!$F$9&amp;" год ¹"</f>
        <v>Утверждено на 2022 год ¹</v>
      </c>
      <c r="H10" s="296" t="s">
        <v>205</v>
      </c>
      <c r="I10" s="296"/>
      <c r="J10" s="296" t="str">
        <f aca="false">"Утверждено на "&amp;Титульный!$F$9&amp;" год ¹"</f>
        <v>Утверждено на 2022 год ¹</v>
      </c>
      <c r="K10" s="296"/>
    </row>
    <row r="11" customFormat="false" ht="11.25" hidden="false" customHeight="false" outlineLevel="0" collapsed="false">
      <c r="D11" s="297"/>
      <c r="E11" s="298" t="s">
        <v>218</v>
      </c>
      <c r="F11" s="299"/>
      <c r="G11" s="299"/>
      <c r="H11" s="299"/>
      <c r="I11" s="299"/>
      <c r="J11" s="299"/>
      <c r="K11" s="300"/>
    </row>
    <row r="12" customFormat="false" ht="11.25" hidden="false" customHeight="false" outlineLevel="0" collapsed="false">
      <c r="A12" s="290" t="s">
        <v>436</v>
      </c>
      <c r="D12" s="173"/>
      <c r="E12" s="173" t="s">
        <v>166</v>
      </c>
      <c r="F12" s="174" t="n">
        <f aca="false">F13+F18+F22+F26</f>
        <v>99960.21783</v>
      </c>
      <c r="G12" s="174" t="n">
        <f aca="false">G13+G18+G22+G26</f>
        <v>19684.74146</v>
      </c>
      <c r="H12" s="174" t="n">
        <f aca="false">H13+H18+H22+H26</f>
        <v>99960.21783</v>
      </c>
      <c r="I12" s="301" t="e">
        <f aca="false">IF(H$2&lt;=Титульный!$G$11,IF(ROUNDDOWN(H12,5)&lt;&gt;ROUNDDOWN(F12,5),"x",""),"")</f>
        <v>#N/A</v>
      </c>
      <c r="J12" s="174" t="n">
        <f aca="false">J13+J18+J22+J26</f>
        <v>19684.74146</v>
      </c>
      <c r="K12" s="302" t="e">
        <f aca="false">IF(J$2&lt;=Титульный!$G$11,IF(ROUNDDOWN(J12,5)&lt;&gt;ROUNDDOWN(G12,5),"x",""),"")</f>
        <v>#N/A</v>
      </c>
      <c r="L12" s="303" t="s">
        <v>218</v>
      </c>
    </row>
    <row r="13" customFormat="false" ht="11.25" hidden="false" customHeight="false" outlineLevel="0" collapsed="false">
      <c r="A13" s="290" t="s">
        <v>436</v>
      </c>
      <c r="D13" s="179" t="n">
        <v>1</v>
      </c>
      <c r="E13" s="173" t="s">
        <v>219</v>
      </c>
      <c r="F13" s="181" t="n">
        <f aca="false">F14+F15+F16+F17</f>
        <v>99960.21783</v>
      </c>
      <c r="G13" s="181" t="n">
        <f aca="false">G14+G15+G16+G17</f>
        <v>19684.74146</v>
      </c>
      <c r="H13" s="181" t="n">
        <f aca="false">H14+H15+H16+H17</f>
        <v>99960.21783</v>
      </c>
      <c r="I13" s="301" t="e">
        <f aca="false">IF(H$2&lt;=Титульный!$G$11,IF(ROUNDDOWN(H13,5)&lt;&gt;ROUNDDOWN(F13,5),"x",""),"")</f>
        <v>#N/A</v>
      </c>
      <c r="J13" s="181" t="n">
        <f aca="false">J14+J15+J16+J17</f>
        <v>19684.74146</v>
      </c>
      <c r="K13" s="302" t="e">
        <f aca="false">IF(J$2&lt;=Титульный!$G$11,IF(ROUNDDOWN(J13,5)&lt;&gt;ROUNDDOWN(G13,5),"x",""),"")</f>
        <v>#N/A</v>
      </c>
      <c r="L13" s="303" t="s">
        <v>218</v>
      </c>
    </row>
    <row r="14" customFormat="false" ht="11.25" hidden="false" customHeight="false" outlineLevel="0" collapsed="false">
      <c r="D14" s="183" t="s">
        <v>220</v>
      </c>
      <c r="E14" s="186" t="s">
        <v>221</v>
      </c>
      <c r="F14" s="188" t="n">
        <f aca="false">ИП!AW12</f>
        <v>13634.035</v>
      </c>
      <c r="G14" s="188" t="n">
        <f aca="false">ИП!AY12</f>
        <v>3016.35</v>
      </c>
      <c r="H14" s="188" t="n">
        <v>13634.035</v>
      </c>
      <c r="I14" s="301" t="e">
        <f aca="false">IF(H$2&lt;=Титульный!$G$11,IF(ROUNDDOWN(H14,5)&lt;&gt;ROUNDDOWN(F14,5),"x",""),"")</f>
        <v>#N/A</v>
      </c>
      <c r="J14" s="188" t="n">
        <v>3016.35</v>
      </c>
      <c r="K14" s="302" t="e">
        <f aca="false">IF(J$2&lt;=Титульный!$G$11,IF(ROUNDDOWN(J14,5)&lt;&gt;ROUNDDOWN(G14,5),"x",""),"")</f>
        <v>#N/A</v>
      </c>
      <c r="L14" s="303" t="s">
        <v>218</v>
      </c>
    </row>
    <row r="15" customFormat="false" ht="11.25" hidden="false" customHeight="false" outlineLevel="0" collapsed="false">
      <c r="D15" s="183" t="s">
        <v>222</v>
      </c>
      <c r="E15" s="186" t="s">
        <v>223</v>
      </c>
      <c r="F15" s="188" t="n">
        <f aca="false">ИП!AW13</f>
        <v>84516.32083</v>
      </c>
      <c r="G15" s="188" t="n">
        <f aca="false">ИП!AY13</f>
        <v>16668.39146</v>
      </c>
      <c r="H15" s="188" t="n">
        <v>84516.32083</v>
      </c>
      <c r="I15" s="301" t="e">
        <f aca="false">IF(H$2&lt;=Титульный!$G$11,IF(ROUNDDOWN(H15,5)&lt;&gt;ROUNDDOWN(F15,5),"x",""),"")</f>
        <v>#N/A</v>
      </c>
      <c r="J15" s="188" t="n">
        <v>16668.39146</v>
      </c>
      <c r="K15" s="302" t="e">
        <f aca="false">IF(J$2&lt;=Титульный!$G$11,IF(ROUNDDOWN(J15,5)&lt;&gt;ROUNDDOWN(G15,5),"x",""),"")</f>
        <v>#N/A</v>
      </c>
      <c r="L15" s="303" t="s">
        <v>218</v>
      </c>
    </row>
    <row r="16" customFormat="false" ht="11.25" hidden="false" customHeight="false" outlineLevel="0" collapsed="false">
      <c r="D16" s="183" t="s">
        <v>224</v>
      </c>
      <c r="E16" s="186" t="s">
        <v>225</v>
      </c>
      <c r="F16" s="188" t="n">
        <f aca="false">ИП!AW14</f>
        <v>1809.862</v>
      </c>
      <c r="G16" s="188" t="n">
        <f aca="false">ИП!AY14</f>
        <v>0</v>
      </c>
      <c r="H16" s="188" t="n">
        <v>1809.862</v>
      </c>
      <c r="I16" s="301" t="e">
        <f aca="false">IF(H$2&lt;=Титульный!$G$11,IF(ROUNDDOWN(H16,5)&lt;&gt;ROUNDDOWN(F16,5),"x",""),"")</f>
        <v>#N/A</v>
      </c>
      <c r="J16" s="188" t="n">
        <v>0</v>
      </c>
      <c r="K16" s="302" t="e">
        <f aca="false">IF(J$2&lt;=Титульный!$G$11,IF(ROUNDDOWN(J16,5)&lt;&gt;ROUNDDOWN(G16,5),"x",""),"")</f>
        <v>#N/A</v>
      </c>
      <c r="L16" s="303" t="s">
        <v>218</v>
      </c>
    </row>
    <row r="17" customFormat="false" ht="11.25" hidden="false" customHeight="false" outlineLevel="0" collapsed="false">
      <c r="D17" s="183" t="s">
        <v>226</v>
      </c>
      <c r="E17" s="186" t="s">
        <v>227</v>
      </c>
      <c r="F17" s="188" t="n">
        <f aca="false">ИП!AW15</f>
        <v>0</v>
      </c>
      <c r="G17" s="188" t="n">
        <f aca="false">ИП!AY15</f>
        <v>0</v>
      </c>
      <c r="H17" s="188" t="n">
        <v>0</v>
      </c>
      <c r="I17" s="301" t="e">
        <f aca="false">IF(H$2&lt;=Титульный!$G$11,IF(ROUNDDOWN(H17,5)&lt;&gt;ROUNDDOWN(F17,5),"x",""),"")</f>
        <v>#N/A</v>
      </c>
      <c r="J17" s="188" t="n">
        <v>0</v>
      </c>
      <c r="K17" s="302" t="e">
        <f aca="false">IF(J$2&lt;=Титульный!$G$11,IF(ROUNDDOWN(J17,5)&lt;&gt;ROUNDDOWN(G17,5),"x",""),"")</f>
        <v>#N/A</v>
      </c>
      <c r="L17" s="303" t="s">
        <v>218</v>
      </c>
    </row>
    <row r="18" customFormat="false" ht="11.25" hidden="false" customHeight="false" outlineLevel="0" collapsed="false">
      <c r="A18" s="290" t="s">
        <v>436</v>
      </c>
      <c r="D18" s="179" t="s">
        <v>228</v>
      </c>
      <c r="E18" s="173" t="s">
        <v>229</v>
      </c>
      <c r="F18" s="181" t="n">
        <f aca="false">SUM(F19:F21)</f>
        <v>0</v>
      </c>
      <c r="G18" s="181" t="n">
        <f aca="false">SUM(G19:G21)</f>
        <v>0</v>
      </c>
      <c r="H18" s="181" t="n">
        <f aca="false">SUM(H19:H21)</f>
        <v>0</v>
      </c>
      <c r="I18" s="301" t="e">
        <f aca="false">IF(H$2&lt;=Титульный!$G$11,IF(ROUNDDOWN(H18,5)&lt;&gt;ROUNDDOWN(F18,5),"x",""),"")</f>
        <v>#N/A</v>
      </c>
      <c r="J18" s="181" t="n">
        <f aca="false">SUM(J19:J21)</f>
        <v>0</v>
      </c>
      <c r="K18" s="302" t="e">
        <f aca="false">IF(J$2&lt;=Титульный!$G$11,IF(ROUNDDOWN(J18,5)&lt;&gt;ROUNDDOWN(G18,5),"x",""),"")</f>
        <v>#N/A</v>
      </c>
      <c r="L18" s="303" t="s">
        <v>218</v>
      </c>
    </row>
    <row r="19" customFormat="false" ht="11.25" hidden="false" customHeight="false" outlineLevel="0" collapsed="false">
      <c r="D19" s="183" t="s">
        <v>230</v>
      </c>
      <c r="E19" s="186" t="s">
        <v>231</v>
      </c>
      <c r="F19" s="188" t="n">
        <f aca="false">ИП!AW17</f>
        <v>0</v>
      </c>
      <c r="G19" s="188" t="n">
        <f aca="false">ИП!AY17</f>
        <v>0</v>
      </c>
      <c r="H19" s="188" t="n">
        <v>0</v>
      </c>
      <c r="I19" s="301" t="e">
        <f aca="false">IF(H$2&lt;=Титульный!$G$11,IF(ROUNDDOWN(H19,5)&lt;&gt;ROUNDDOWN(F19,5),"x",""),"")</f>
        <v>#N/A</v>
      </c>
      <c r="J19" s="188" t="n">
        <v>0</v>
      </c>
      <c r="K19" s="302" t="e">
        <f aca="false">IF(J$2&lt;=Титульный!$G$11,IF(ROUNDDOWN(J19,5)&lt;&gt;ROUNDDOWN(G19,5),"x",""),"")</f>
        <v>#N/A</v>
      </c>
      <c r="L19" s="303" t="s">
        <v>218</v>
      </c>
    </row>
    <row r="20" customFormat="false" ht="11.25" hidden="false" customHeight="false" outlineLevel="0" collapsed="false">
      <c r="D20" s="183" t="s">
        <v>232</v>
      </c>
      <c r="E20" s="186" t="s">
        <v>233</v>
      </c>
      <c r="F20" s="188" t="n">
        <f aca="false">ИП!AW18</f>
        <v>0</v>
      </c>
      <c r="G20" s="188" t="n">
        <f aca="false">ИП!AY18</f>
        <v>0</v>
      </c>
      <c r="H20" s="188" t="n">
        <v>0</v>
      </c>
      <c r="I20" s="301" t="e">
        <f aca="false">IF(H$2&lt;=Титульный!$G$11,IF(ROUNDDOWN(H20,5)&lt;&gt;ROUNDDOWN(F20,5),"x",""),"")</f>
        <v>#N/A</v>
      </c>
      <c r="J20" s="188" t="n">
        <v>0</v>
      </c>
      <c r="K20" s="302" t="e">
        <f aca="false">IF(J$2&lt;=Титульный!$G$11,IF(ROUNDDOWN(J20,5)&lt;&gt;ROUNDDOWN(G20,5),"x",""),"")</f>
        <v>#N/A</v>
      </c>
      <c r="L20" s="303" t="s">
        <v>218</v>
      </c>
    </row>
    <row r="21" customFormat="false" ht="11.25" hidden="false" customHeight="false" outlineLevel="0" collapsed="false">
      <c r="D21" s="183" t="s">
        <v>234</v>
      </c>
      <c r="E21" s="186" t="s">
        <v>235</v>
      </c>
      <c r="F21" s="188" t="n">
        <f aca="false">ИП!AW19</f>
        <v>0</v>
      </c>
      <c r="G21" s="188" t="n">
        <f aca="false">ИП!AY19</f>
        <v>0</v>
      </c>
      <c r="H21" s="188" t="n">
        <v>0</v>
      </c>
      <c r="I21" s="301" t="e">
        <f aca="false">IF(H$2&lt;=Титульный!$G$11,IF(ROUNDDOWN(H21,5)&lt;&gt;ROUNDDOWN(F21,5),"x",""),"")</f>
        <v>#N/A</v>
      </c>
      <c r="J21" s="188" t="n">
        <v>0</v>
      </c>
      <c r="K21" s="302" t="e">
        <f aca="false">IF(J$2&lt;=Титульный!$G$11,IF(ROUNDDOWN(J21,5)&lt;&gt;ROUNDDOWN(G21,5),"x",""),"")</f>
        <v>#N/A</v>
      </c>
      <c r="L21" s="303" t="s">
        <v>218</v>
      </c>
    </row>
    <row r="22" customFormat="false" ht="11.25" hidden="false" customHeight="false" outlineLevel="0" collapsed="false">
      <c r="A22" s="290" t="s">
        <v>436</v>
      </c>
      <c r="D22" s="179" t="s">
        <v>236</v>
      </c>
      <c r="E22" s="173" t="s">
        <v>237</v>
      </c>
      <c r="F22" s="181" t="n">
        <f aca="false">SUM(F23:F25)</f>
        <v>0</v>
      </c>
      <c r="G22" s="181" t="n">
        <f aca="false">SUM(G23:G25)</f>
        <v>0</v>
      </c>
      <c r="H22" s="181" t="n">
        <f aca="false">SUM(H23:H25)</f>
        <v>0</v>
      </c>
      <c r="I22" s="301" t="e">
        <f aca="false">IF(H$2&lt;=Титульный!$G$11,IF(ROUNDDOWN(H22,5)&lt;&gt;ROUNDDOWN(F22,5),"x",""),"")</f>
        <v>#N/A</v>
      </c>
      <c r="J22" s="181" t="n">
        <f aca="false">SUM(J23:J25)</f>
        <v>0</v>
      </c>
      <c r="K22" s="302" t="e">
        <f aca="false">IF(J$2&lt;=Титульный!$G$11,IF(ROUNDDOWN(J22,5)&lt;&gt;ROUNDDOWN(G22,5),"x",""),"")</f>
        <v>#N/A</v>
      </c>
      <c r="L22" s="303" t="s">
        <v>218</v>
      </c>
    </row>
    <row r="23" customFormat="false" ht="11.25" hidden="false" customHeight="false" outlineLevel="0" collapsed="false">
      <c r="D23" s="183" t="s">
        <v>238</v>
      </c>
      <c r="E23" s="186" t="s">
        <v>239</v>
      </c>
      <c r="F23" s="188" t="n">
        <f aca="false">ИП!AW21</f>
        <v>0</v>
      </c>
      <c r="G23" s="188" t="n">
        <f aca="false">ИП!AY21</f>
        <v>0</v>
      </c>
      <c r="H23" s="188" t="n">
        <v>0</v>
      </c>
      <c r="I23" s="301" t="e">
        <f aca="false">IF(H$2&lt;=Титульный!$G$11,IF(ROUNDDOWN(H23,5)&lt;&gt;ROUNDDOWN(F23,5),"x",""),"")</f>
        <v>#N/A</v>
      </c>
      <c r="J23" s="188" t="n">
        <v>0</v>
      </c>
      <c r="K23" s="302" t="e">
        <f aca="false">IF(J$2&lt;=Титульный!$G$11,IF(ROUNDDOWN(J23,5)&lt;&gt;ROUNDDOWN(G23,5),"x",""),"")</f>
        <v>#N/A</v>
      </c>
      <c r="L23" s="303" t="s">
        <v>218</v>
      </c>
    </row>
    <row r="24" customFormat="false" ht="11.25" hidden="false" customHeight="false" outlineLevel="0" collapsed="false">
      <c r="D24" s="183" t="s">
        <v>240</v>
      </c>
      <c r="E24" s="186" t="s">
        <v>241</v>
      </c>
      <c r="F24" s="188" t="n">
        <f aca="false">ИП!AW22</f>
        <v>0</v>
      </c>
      <c r="G24" s="188" t="n">
        <f aca="false">ИП!AY22</f>
        <v>0</v>
      </c>
      <c r="H24" s="188" t="n">
        <v>0</v>
      </c>
      <c r="I24" s="301" t="e">
        <f aca="false">IF(H$2&lt;=Титульный!$G$11,IF(ROUNDDOWN(H24,5)&lt;&gt;ROUNDDOWN(F24,5),"x",""),"")</f>
        <v>#N/A</v>
      </c>
      <c r="J24" s="188" t="n">
        <v>0</v>
      </c>
      <c r="K24" s="302" t="e">
        <f aca="false">IF(J$2&lt;=Титульный!$G$11,IF(ROUNDDOWN(J24,5)&lt;&gt;ROUNDDOWN(G24,5),"x",""),"")</f>
        <v>#N/A</v>
      </c>
      <c r="L24" s="303" t="s">
        <v>218</v>
      </c>
    </row>
    <row r="25" customFormat="false" ht="11.25" hidden="false" customHeight="false" outlineLevel="0" collapsed="false">
      <c r="D25" s="183" t="s">
        <v>242</v>
      </c>
      <c r="E25" s="186" t="s">
        <v>243</v>
      </c>
      <c r="F25" s="188" t="n">
        <f aca="false">ИП!AW23</f>
        <v>0</v>
      </c>
      <c r="G25" s="188" t="n">
        <f aca="false">ИП!AY23</f>
        <v>0</v>
      </c>
      <c r="H25" s="188" t="n">
        <v>0</v>
      </c>
      <c r="I25" s="301" t="e">
        <f aca="false">IF(H$2&lt;=Титульный!$G$11,IF(ROUNDDOWN(H25,5)&lt;&gt;ROUNDDOWN(F25,5),"x",""),"")</f>
        <v>#N/A</v>
      </c>
      <c r="J25" s="188" t="n">
        <v>0</v>
      </c>
      <c r="K25" s="302" t="e">
        <f aca="false">IF(J$2&lt;=Титульный!$G$11,IF(ROUNDDOWN(J25,5)&lt;&gt;ROUNDDOWN(G25,5),"x",""),"")</f>
        <v>#N/A</v>
      </c>
      <c r="L25" s="303" t="s">
        <v>218</v>
      </c>
    </row>
    <row r="26" customFormat="false" ht="11.25" hidden="false" customHeight="false" outlineLevel="0" collapsed="false">
      <c r="A26" s="290" t="s">
        <v>436</v>
      </c>
      <c r="D26" s="179" t="s">
        <v>244</v>
      </c>
      <c r="E26" s="173" t="s">
        <v>245</v>
      </c>
      <c r="F26" s="181" t="n">
        <f aca="false">SUM(F27:F28)</f>
        <v>0</v>
      </c>
      <c r="G26" s="181" t="n">
        <f aca="false">SUM(G27:G28)</f>
        <v>0</v>
      </c>
      <c r="H26" s="181" t="n">
        <f aca="false">SUM(H27:H28)</f>
        <v>0</v>
      </c>
      <c r="I26" s="301" t="e">
        <f aca="false">IF(H$2&lt;=Титульный!$G$11,IF(ROUNDDOWN(H26,5)&lt;&gt;ROUNDDOWN(F26,5),"x",""),"")</f>
        <v>#N/A</v>
      </c>
      <c r="J26" s="181" t="n">
        <f aca="false">SUM(J27:J28)</f>
        <v>0</v>
      </c>
      <c r="K26" s="302" t="e">
        <f aca="false">IF(J$2&lt;=Титульный!$G$11,IF(ROUNDDOWN(J26,5)&lt;&gt;ROUNDDOWN(G26,5),"x",""),"")</f>
        <v>#N/A</v>
      </c>
      <c r="L26" s="303" t="s">
        <v>218</v>
      </c>
    </row>
    <row r="27" customFormat="false" ht="11.25" hidden="false" customHeight="false" outlineLevel="0" collapsed="false">
      <c r="D27" s="183" t="s">
        <v>246</v>
      </c>
      <c r="E27" s="186" t="s">
        <v>247</v>
      </c>
      <c r="F27" s="188" t="n">
        <f aca="false">ИП!AW25</f>
        <v>0</v>
      </c>
      <c r="G27" s="188" t="n">
        <f aca="false">ИП!AY25</f>
        <v>0</v>
      </c>
      <c r="H27" s="188" t="n">
        <v>0</v>
      </c>
      <c r="I27" s="301" t="e">
        <f aca="false">IF(H$2&lt;=Титульный!$G$11,IF(ROUNDDOWN(H27,5)&lt;&gt;ROUNDDOWN(F27,5),"x",""),"")</f>
        <v>#N/A</v>
      </c>
      <c r="J27" s="188" t="n">
        <v>0</v>
      </c>
      <c r="K27" s="302" t="e">
        <f aca="false">IF(J$2&lt;=Титульный!$G$11,IF(ROUNDDOWN(J27,5)&lt;&gt;ROUNDDOWN(G27,5),"x",""),"")</f>
        <v>#N/A</v>
      </c>
      <c r="L27" s="303" t="s">
        <v>218</v>
      </c>
    </row>
    <row r="28" customFormat="false" ht="11.25" hidden="false" customHeight="false" outlineLevel="0" collapsed="false">
      <c r="D28" s="183" t="s">
        <v>248</v>
      </c>
      <c r="E28" s="186" t="s">
        <v>249</v>
      </c>
      <c r="F28" s="188" t="n">
        <f aca="false">ИП!AW26</f>
        <v>0</v>
      </c>
      <c r="G28" s="188" t="n">
        <f aca="false">ИП!AY26</f>
        <v>0</v>
      </c>
      <c r="H28" s="188" t="n">
        <v>0</v>
      </c>
      <c r="I28" s="301" t="e">
        <f aca="false">IF(H$2&lt;=Титульный!$G$11,IF(ROUNDDOWN(H28,5)&lt;&gt;ROUNDDOWN(F28,5),"x",""),"")</f>
        <v>#N/A</v>
      </c>
      <c r="J28" s="188" t="n">
        <v>0</v>
      </c>
      <c r="K28" s="302" t="e">
        <f aca="false">IF(J$2&lt;=Титульный!$G$11,IF(ROUNDDOWN(J28,5)&lt;&gt;ROUNDDOWN(G28,5),"x",""),"")</f>
        <v>#N/A</v>
      </c>
      <c r="L28" s="303" t="s">
        <v>218</v>
      </c>
    </row>
    <row r="29" customFormat="false" ht="11.25" hidden="false" customHeight="false" outlineLevel="0" collapsed="false">
      <c r="D29" s="297"/>
      <c r="E29" s="298" t="s">
        <v>250</v>
      </c>
      <c r="F29" s="304"/>
      <c r="G29" s="304"/>
      <c r="H29" s="304"/>
      <c r="I29" s="304"/>
      <c r="J29" s="304"/>
      <c r="K29" s="305"/>
    </row>
    <row r="30" customFormat="false" ht="11.25" hidden="false" customHeight="false" outlineLevel="0" collapsed="false">
      <c r="A30" s="290" t="s">
        <v>436</v>
      </c>
      <c r="D30" s="173"/>
      <c r="E30" s="173" t="s">
        <v>166</v>
      </c>
      <c r="F30" s="174" t="n">
        <f aca="false">F31+F36+F40+F44</f>
        <v>0</v>
      </c>
      <c r="G30" s="174" t="n">
        <f aca="false">G31+G36+G40+G44</f>
        <v>0</v>
      </c>
      <c r="H30" s="174" t="n">
        <f aca="false">H31+H36+H40+H44</f>
        <v>0</v>
      </c>
      <c r="I30" s="301" t="e">
        <f aca="false">IF(H$2&lt;=Титульный!$G$11,IF(ROUNDDOWN(H30,5)&lt;&gt;ROUNDDOWN(F30,5),"x",""),"")</f>
        <v>#N/A</v>
      </c>
      <c r="J30" s="174" t="n">
        <f aca="false">J31+J36+J40+J44</f>
        <v>0</v>
      </c>
      <c r="K30" s="302" t="e">
        <f aca="false">IF(J$2&lt;=Титульный!$G$11,IF(ROUNDDOWN(J30,5)&lt;&gt;ROUNDDOWN(G30,5),"x",""),"")</f>
        <v>#N/A</v>
      </c>
      <c r="L30" s="303" t="s">
        <v>250</v>
      </c>
    </row>
    <row r="31" customFormat="false" ht="11.25" hidden="false" customHeight="false" outlineLevel="0" collapsed="false">
      <c r="A31" s="290" t="s">
        <v>436</v>
      </c>
      <c r="D31" s="179" t="n">
        <v>1</v>
      </c>
      <c r="E31" s="173" t="s">
        <v>219</v>
      </c>
      <c r="F31" s="181" t="n">
        <f aca="false">F32+F33+F34+F35</f>
        <v>0</v>
      </c>
      <c r="G31" s="181" t="n">
        <f aca="false">G32+G33+G34+G35</f>
        <v>0</v>
      </c>
      <c r="H31" s="181" t="n">
        <f aca="false">H32+H33+H34+H35</f>
        <v>0</v>
      </c>
      <c r="I31" s="301" t="e">
        <f aca="false">IF(H$2&lt;=Титульный!$G$11,IF(ROUNDDOWN(H31,5)&lt;&gt;ROUNDDOWN(F31,5),"x",""),"")</f>
        <v>#N/A</v>
      </c>
      <c r="J31" s="181" t="n">
        <f aca="false">J32+J33+J34+J35</f>
        <v>0</v>
      </c>
      <c r="K31" s="302" t="e">
        <f aca="false">IF(J$2&lt;=Титульный!$G$11,IF(ROUNDDOWN(J31,5)&lt;&gt;ROUNDDOWN(G31,5),"x",""),"")</f>
        <v>#N/A</v>
      </c>
      <c r="L31" s="303" t="s">
        <v>250</v>
      </c>
    </row>
    <row r="32" customFormat="false" ht="11.25" hidden="false" customHeight="false" outlineLevel="0" collapsed="false">
      <c r="D32" s="183" t="s">
        <v>220</v>
      </c>
      <c r="E32" s="186" t="s">
        <v>221</v>
      </c>
      <c r="F32" s="188" t="n">
        <f aca="false">ИП!AW30</f>
        <v>0</v>
      </c>
      <c r="G32" s="188" t="n">
        <f aca="false">ИП!AY30</f>
        <v>0</v>
      </c>
      <c r="H32" s="188" t="n">
        <v>0</v>
      </c>
      <c r="I32" s="301" t="e">
        <f aca="false">IF(H$2&lt;=Титульный!$G$11,IF(ROUNDDOWN(H32,5)&lt;&gt;ROUNDDOWN(F32,5),"x",""),"")</f>
        <v>#N/A</v>
      </c>
      <c r="J32" s="188" t="n">
        <v>0</v>
      </c>
      <c r="K32" s="302" t="e">
        <f aca="false">IF(J$2&lt;=Титульный!$G$11,IF(ROUNDDOWN(J32,5)&lt;&gt;ROUNDDOWN(G32,5),"x",""),"")</f>
        <v>#N/A</v>
      </c>
      <c r="L32" s="303" t="s">
        <v>250</v>
      </c>
    </row>
    <row r="33" customFormat="false" ht="11.25" hidden="false" customHeight="false" outlineLevel="0" collapsed="false">
      <c r="D33" s="183" t="s">
        <v>222</v>
      </c>
      <c r="E33" s="186" t="s">
        <v>223</v>
      </c>
      <c r="F33" s="188" t="n">
        <f aca="false">ИП!AW31</f>
        <v>0</v>
      </c>
      <c r="G33" s="188" t="n">
        <f aca="false">ИП!AY31</f>
        <v>0</v>
      </c>
      <c r="H33" s="188" t="n">
        <v>0</v>
      </c>
      <c r="I33" s="301" t="e">
        <f aca="false">IF(H$2&lt;=Титульный!$G$11,IF(ROUNDDOWN(H33,5)&lt;&gt;ROUNDDOWN(F33,5),"x",""),"")</f>
        <v>#N/A</v>
      </c>
      <c r="J33" s="188" t="n">
        <v>0</v>
      </c>
      <c r="K33" s="302" t="e">
        <f aca="false">IF(J$2&lt;=Титульный!$G$11,IF(ROUNDDOWN(J33,5)&lt;&gt;ROUNDDOWN(G33,5),"x",""),"")</f>
        <v>#N/A</v>
      </c>
      <c r="L33" s="303" t="s">
        <v>250</v>
      </c>
    </row>
    <row r="34" customFormat="false" ht="11.25" hidden="false" customHeight="false" outlineLevel="0" collapsed="false">
      <c r="D34" s="183" t="s">
        <v>224</v>
      </c>
      <c r="E34" s="186" t="s">
        <v>225</v>
      </c>
      <c r="F34" s="188" t="n">
        <f aca="false">ИП!AW32</f>
        <v>0</v>
      </c>
      <c r="G34" s="188" t="n">
        <f aca="false">ИП!AY32</f>
        <v>0</v>
      </c>
      <c r="H34" s="188" t="n">
        <v>0</v>
      </c>
      <c r="I34" s="301" t="e">
        <f aca="false">IF(H$2&lt;=Титульный!$G$11,IF(ROUNDDOWN(H34,5)&lt;&gt;ROUNDDOWN(F34,5),"x",""),"")</f>
        <v>#N/A</v>
      </c>
      <c r="J34" s="188" t="n">
        <v>0</v>
      </c>
      <c r="K34" s="302" t="e">
        <f aca="false">IF(J$2&lt;=Титульный!$G$11,IF(ROUNDDOWN(J34,5)&lt;&gt;ROUNDDOWN(G34,5),"x",""),"")</f>
        <v>#N/A</v>
      </c>
      <c r="L34" s="303" t="s">
        <v>250</v>
      </c>
    </row>
    <row r="35" customFormat="false" ht="11.25" hidden="false" customHeight="false" outlineLevel="0" collapsed="false">
      <c r="D35" s="183" t="s">
        <v>226</v>
      </c>
      <c r="E35" s="186" t="s">
        <v>227</v>
      </c>
      <c r="F35" s="188" t="n">
        <f aca="false">ИП!AW33</f>
        <v>0</v>
      </c>
      <c r="G35" s="188" t="n">
        <f aca="false">ИП!AY33</f>
        <v>0</v>
      </c>
      <c r="H35" s="188" t="n">
        <v>0</v>
      </c>
      <c r="I35" s="301" t="e">
        <f aca="false">IF(H$2&lt;=Титульный!$G$11,IF(ROUNDDOWN(H35,5)&lt;&gt;ROUNDDOWN(F35,5),"x",""),"")</f>
        <v>#N/A</v>
      </c>
      <c r="J35" s="188" t="n">
        <v>0</v>
      </c>
      <c r="K35" s="302" t="e">
        <f aca="false">IF(J$2&lt;=Титульный!$G$11,IF(ROUNDDOWN(J35,5)&lt;&gt;ROUNDDOWN(G35,5),"x",""),"")</f>
        <v>#N/A</v>
      </c>
      <c r="L35" s="303" t="s">
        <v>250</v>
      </c>
    </row>
    <row r="36" customFormat="false" ht="11.25" hidden="false" customHeight="false" outlineLevel="0" collapsed="false">
      <c r="A36" s="290" t="s">
        <v>436</v>
      </c>
      <c r="D36" s="179" t="s">
        <v>228</v>
      </c>
      <c r="E36" s="173" t="s">
        <v>229</v>
      </c>
      <c r="F36" s="181" t="n">
        <f aca="false">SUM(F37:F39)</f>
        <v>0</v>
      </c>
      <c r="G36" s="181" t="n">
        <f aca="false">SUM(G37:G39)</f>
        <v>0</v>
      </c>
      <c r="H36" s="181" t="n">
        <f aca="false">SUM(H37:H39)</f>
        <v>0</v>
      </c>
      <c r="I36" s="301" t="e">
        <f aca="false">IF(H$2&lt;=Титульный!$G$11,IF(ROUNDDOWN(H36,5)&lt;&gt;ROUNDDOWN(F36,5),"x",""),"")</f>
        <v>#N/A</v>
      </c>
      <c r="J36" s="181" t="n">
        <f aca="false">SUM(J37:J39)</f>
        <v>0</v>
      </c>
      <c r="K36" s="302" t="e">
        <f aca="false">IF(J$2&lt;=Титульный!$G$11,IF(ROUNDDOWN(J36,5)&lt;&gt;ROUNDDOWN(G36,5),"x",""),"")</f>
        <v>#N/A</v>
      </c>
      <c r="L36" s="303" t="s">
        <v>250</v>
      </c>
    </row>
    <row r="37" customFormat="false" ht="11.25" hidden="false" customHeight="false" outlineLevel="0" collapsed="false">
      <c r="D37" s="183" t="s">
        <v>230</v>
      </c>
      <c r="E37" s="186" t="s">
        <v>231</v>
      </c>
      <c r="F37" s="188" t="n">
        <f aca="false">ИП!AW35</f>
        <v>0</v>
      </c>
      <c r="G37" s="188" t="n">
        <f aca="false">ИП!AY35</f>
        <v>0</v>
      </c>
      <c r="H37" s="188" t="n">
        <v>0</v>
      </c>
      <c r="I37" s="301" t="e">
        <f aca="false">IF(H$2&lt;=Титульный!$G$11,IF(ROUNDDOWN(H37,5)&lt;&gt;ROUNDDOWN(F37,5),"x",""),"")</f>
        <v>#N/A</v>
      </c>
      <c r="J37" s="188" t="n">
        <v>0</v>
      </c>
      <c r="K37" s="302" t="e">
        <f aca="false">IF(J$2&lt;=Титульный!$G$11,IF(ROUNDDOWN(J37,5)&lt;&gt;ROUNDDOWN(G37,5),"x",""),"")</f>
        <v>#N/A</v>
      </c>
      <c r="L37" s="303" t="s">
        <v>250</v>
      </c>
    </row>
    <row r="38" customFormat="false" ht="11.25" hidden="false" customHeight="false" outlineLevel="0" collapsed="false">
      <c r="D38" s="183" t="s">
        <v>232</v>
      </c>
      <c r="E38" s="186" t="s">
        <v>233</v>
      </c>
      <c r="F38" s="188" t="n">
        <f aca="false">ИП!AW36</f>
        <v>0</v>
      </c>
      <c r="G38" s="188" t="n">
        <f aca="false">ИП!AY36</f>
        <v>0</v>
      </c>
      <c r="H38" s="188" t="n">
        <v>0</v>
      </c>
      <c r="I38" s="301" t="e">
        <f aca="false">IF(H$2&lt;=Титульный!$G$11,IF(ROUNDDOWN(H38,5)&lt;&gt;ROUNDDOWN(F38,5),"x",""),"")</f>
        <v>#N/A</v>
      </c>
      <c r="J38" s="188" t="n">
        <v>0</v>
      </c>
      <c r="K38" s="302" t="e">
        <f aca="false">IF(J$2&lt;=Титульный!$G$11,IF(ROUNDDOWN(J38,5)&lt;&gt;ROUNDDOWN(G38,5),"x",""),"")</f>
        <v>#N/A</v>
      </c>
      <c r="L38" s="303" t="s">
        <v>250</v>
      </c>
    </row>
    <row r="39" customFormat="false" ht="11.25" hidden="false" customHeight="false" outlineLevel="0" collapsed="false">
      <c r="D39" s="183" t="s">
        <v>234</v>
      </c>
      <c r="E39" s="186" t="s">
        <v>235</v>
      </c>
      <c r="F39" s="188" t="n">
        <f aca="false">ИП!AW37</f>
        <v>0</v>
      </c>
      <c r="G39" s="188" t="n">
        <f aca="false">ИП!AY37</f>
        <v>0</v>
      </c>
      <c r="H39" s="188" t="n">
        <v>0</v>
      </c>
      <c r="I39" s="301" t="e">
        <f aca="false">IF(H$2&lt;=Титульный!$G$11,IF(ROUNDDOWN(H39,5)&lt;&gt;ROUNDDOWN(F39,5),"x",""),"")</f>
        <v>#N/A</v>
      </c>
      <c r="J39" s="188" t="n">
        <v>0</v>
      </c>
      <c r="K39" s="302" t="e">
        <f aca="false">IF(J$2&lt;=Титульный!$G$11,IF(ROUNDDOWN(J39,5)&lt;&gt;ROUNDDOWN(G39,5),"x",""),"")</f>
        <v>#N/A</v>
      </c>
      <c r="L39" s="303" t="s">
        <v>250</v>
      </c>
    </row>
    <row r="40" customFormat="false" ht="11.25" hidden="false" customHeight="false" outlineLevel="0" collapsed="false">
      <c r="A40" s="290" t="s">
        <v>436</v>
      </c>
      <c r="D40" s="179" t="s">
        <v>236</v>
      </c>
      <c r="E40" s="173" t="s">
        <v>237</v>
      </c>
      <c r="F40" s="181" t="n">
        <f aca="false">SUM(F41:F43)</f>
        <v>0</v>
      </c>
      <c r="G40" s="181" t="n">
        <f aca="false">SUM(G41:G43)</f>
        <v>0</v>
      </c>
      <c r="H40" s="181" t="n">
        <f aca="false">SUM(H41:H43)</f>
        <v>0</v>
      </c>
      <c r="I40" s="301" t="e">
        <f aca="false">IF(H$2&lt;=Титульный!$G$11,IF(ROUNDDOWN(H40,5)&lt;&gt;ROUNDDOWN(F40,5),"x",""),"")</f>
        <v>#N/A</v>
      </c>
      <c r="J40" s="181" t="n">
        <f aca="false">SUM(J41:J43)</f>
        <v>0</v>
      </c>
      <c r="K40" s="302" t="e">
        <f aca="false">IF(J$2&lt;=Титульный!$G$11,IF(ROUNDDOWN(J40,5)&lt;&gt;ROUNDDOWN(G40,5),"x",""),"")</f>
        <v>#N/A</v>
      </c>
      <c r="L40" s="303" t="s">
        <v>250</v>
      </c>
    </row>
    <row r="41" customFormat="false" ht="11.25" hidden="false" customHeight="false" outlineLevel="0" collapsed="false">
      <c r="D41" s="183" t="s">
        <v>238</v>
      </c>
      <c r="E41" s="186" t="s">
        <v>239</v>
      </c>
      <c r="F41" s="188" t="n">
        <f aca="false">ИП!AW39</f>
        <v>0</v>
      </c>
      <c r="G41" s="188" t="n">
        <f aca="false">ИП!AY39</f>
        <v>0</v>
      </c>
      <c r="H41" s="188" t="n">
        <v>0</v>
      </c>
      <c r="I41" s="301" t="e">
        <f aca="false">IF(H$2&lt;=Титульный!$G$11,IF(ROUNDDOWN(H41,5)&lt;&gt;ROUNDDOWN(F41,5),"x",""),"")</f>
        <v>#N/A</v>
      </c>
      <c r="J41" s="188" t="n">
        <v>0</v>
      </c>
      <c r="K41" s="302" t="e">
        <f aca="false">IF(J$2&lt;=Титульный!$G$11,IF(ROUNDDOWN(J41,5)&lt;&gt;ROUNDDOWN(G41,5),"x",""),"")</f>
        <v>#N/A</v>
      </c>
      <c r="L41" s="303" t="s">
        <v>250</v>
      </c>
    </row>
    <row r="42" customFormat="false" ht="11.25" hidden="false" customHeight="false" outlineLevel="0" collapsed="false">
      <c r="D42" s="183" t="s">
        <v>240</v>
      </c>
      <c r="E42" s="186" t="s">
        <v>241</v>
      </c>
      <c r="F42" s="188" t="n">
        <f aca="false">ИП!AW40</f>
        <v>0</v>
      </c>
      <c r="G42" s="188" t="n">
        <f aca="false">ИП!AY40</f>
        <v>0</v>
      </c>
      <c r="H42" s="188" t="n">
        <v>0</v>
      </c>
      <c r="I42" s="301" t="e">
        <f aca="false">IF(H$2&lt;=Титульный!$G$11,IF(ROUNDDOWN(H42,5)&lt;&gt;ROUNDDOWN(F42,5),"x",""),"")</f>
        <v>#N/A</v>
      </c>
      <c r="J42" s="188" t="n">
        <v>0</v>
      </c>
      <c r="K42" s="302" t="e">
        <f aca="false">IF(J$2&lt;=Титульный!$G$11,IF(ROUNDDOWN(J42,5)&lt;&gt;ROUNDDOWN(G42,5),"x",""),"")</f>
        <v>#N/A</v>
      </c>
      <c r="L42" s="303" t="s">
        <v>250</v>
      </c>
    </row>
    <row r="43" customFormat="false" ht="11.25" hidden="false" customHeight="false" outlineLevel="0" collapsed="false">
      <c r="D43" s="183" t="s">
        <v>242</v>
      </c>
      <c r="E43" s="186" t="s">
        <v>243</v>
      </c>
      <c r="F43" s="188" t="n">
        <f aca="false">ИП!AW41</f>
        <v>0</v>
      </c>
      <c r="G43" s="188" t="n">
        <f aca="false">ИП!AY41</f>
        <v>0</v>
      </c>
      <c r="H43" s="188" t="n">
        <v>0</v>
      </c>
      <c r="I43" s="301" t="e">
        <f aca="false">IF(H$2&lt;=Титульный!$G$11,IF(ROUNDDOWN(H43,5)&lt;&gt;ROUNDDOWN(F43,5),"x",""),"")</f>
        <v>#N/A</v>
      </c>
      <c r="J43" s="188" t="n">
        <v>0</v>
      </c>
      <c r="K43" s="302" t="e">
        <f aca="false">IF(J$2&lt;=Титульный!$G$11,IF(ROUNDDOWN(J43,5)&lt;&gt;ROUNDDOWN(G43,5),"x",""),"")</f>
        <v>#N/A</v>
      </c>
      <c r="L43" s="303" t="s">
        <v>250</v>
      </c>
    </row>
    <row r="44" customFormat="false" ht="11.25" hidden="false" customHeight="false" outlineLevel="0" collapsed="false">
      <c r="A44" s="290" t="s">
        <v>436</v>
      </c>
      <c r="D44" s="179" t="s">
        <v>244</v>
      </c>
      <c r="E44" s="173" t="s">
        <v>245</v>
      </c>
      <c r="F44" s="181" t="n">
        <f aca="false">SUM(F45:F46)</f>
        <v>0</v>
      </c>
      <c r="G44" s="181" t="n">
        <f aca="false">SUM(G45:G46)</f>
        <v>0</v>
      </c>
      <c r="H44" s="181" t="n">
        <f aca="false">SUM(H45:H46)</f>
        <v>0</v>
      </c>
      <c r="I44" s="301" t="e">
        <f aca="false">IF(H$2&lt;=Титульный!$G$11,IF(ROUNDDOWN(H44,5)&lt;&gt;ROUNDDOWN(F44,5),"x",""),"")</f>
        <v>#N/A</v>
      </c>
      <c r="J44" s="181" t="n">
        <f aca="false">SUM(J45:J46)</f>
        <v>0</v>
      </c>
      <c r="K44" s="302" t="e">
        <f aca="false">IF(J$2&lt;=Титульный!$G$11,IF(ROUNDDOWN(J44,5)&lt;&gt;ROUNDDOWN(G44,5),"x",""),"")</f>
        <v>#N/A</v>
      </c>
      <c r="L44" s="303" t="s">
        <v>250</v>
      </c>
    </row>
    <row r="45" customFormat="false" ht="11.25" hidden="false" customHeight="false" outlineLevel="0" collapsed="false">
      <c r="D45" s="183" t="s">
        <v>246</v>
      </c>
      <c r="E45" s="186" t="s">
        <v>247</v>
      </c>
      <c r="F45" s="188" t="n">
        <f aca="false">ИП!AW43</f>
        <v>0</v>
      </c>
      <c r="G45" s="188" t="n">
        <f aca="false">ИП!AY43</f>
        <v>0</v>
      </c>
      <c r="H45" s="188" t="n">
        <v>0</v>
      </c>
      <c r="I45" s="301" t="e">
        <f aca="false">IF(H$2&lt;=Титульный!$G$11,IF(ROUNDDOWN(H45,5)&lt;&gt;ROUNDDOWN(F45,5),"x",""),"")</f>
        <v>#N/A</v>
      </c>
      <c r="J45" s="188" t="n">
        <v>0</v>
      </c>
      <c r="K45" s="302" t="e">
        <f aca="false">IF(J$2&lt;=Титульный!$G$11,IF(ROUNDDOWN(J45,5)&lt;&gt;ROUNDDOWN(G45,5),"x",""),"")</f>
        <v>#N/A</v>
      </c>
      <c r="L45" s="303" t="s">
        <v>250</v>
      </c>
    </row>
    <row r="46" customFormat="false" ht="11.25" hidden="false" customHeight="false" outlineLevel="0" collapsed="false">
      <c r="D46" s="306" t="s">
        <v>248</v>
      </c>
      <c r="E46" s="307" t="s">
        <v>249</v>
      </c>
      <c r="F46" s="308" t="n">
        <f aca="false">ИП!AW44</f>
        <v>0</v>
      </c>
      <c r="G46" s="308" t="n">
        <f aca="false">ИП!AY44</f>
        <v>0</v>
      </c>
      <c r="H46" s="308" t="n">
        <v>0</v>
      </c>
      <c r="I46" s="301" t="e">
        <f aca="false">IF(H$2&lt;=Титульный!$G$11,IF(ROUNDDOWN(H46,5)&lt;&gt;ROUNDDOWN(F46,5),"x",""),"")</f>
        <v>#N/A</v>
      </c>
      <c r="J46" s="309" t="n">
        <v>0</v>
      </c>
      <c r="K46" s="302" t="e">
        <f aca="false">IF(J$2&lt;=Титульный!$G$11,IF(ROUNDDOWN(J46,5)&lt;&gt;ROUNDDOWN(G46,5),"x",""),"")</f>
        <v>#N/A</v>
      </c>
      <c r="L46" s="303" t="s">
        <v>250</v>
      </c>
    </row>
    <row r="48" customFormat="false" ht="12.75" hidden="false" customHeight="false" outlineLevel="0" collapsed="false">
      <c r="D48" s="234" t="s">
        <v>389</v>
      </c>
    </row>
  </sheetData>
  <sheetProtection sheet="true" password="fa9c" objects="true" scenarios="true" formatColumns="false" formatRows="false" autoFilter="false"/>
  <mergeCells count="6">
    <mergeCell ref="D9:D10"/>
    <mergeCell ref="E9:E10"/>
    <mergeCell ref="F9:G9"/>
    <mergeCell ref="H9:K9"/>
    <mergeCell ref="H10:I10"/>
    <mergeCell ref="J10:K10"/>
  </mergeCells>
  <conditionalFormatting sqref="I12:I28">
    <cfRule type="cellIs" priority="2" operator="equal" aboveAverage="0" equalAverage="0" bottom="0" percent="0" rank="0" text="" dxfId="0">
      <formula>"v"</formula>
    </cfRule>
    <cfRule type="cellIs" priority="3" operator="equal" aboveAverage="0" equalAverage="0" bottom="0" percent="0" rank="0" text="" dxfId="1">
      <formula>"x"</formula>
    </cfRule>
  </conditionalFormatting>
  <conditionalFormatting sqref="K12:K28">
    <cfRule type="cellIs" priority="4" operator="equal" aboveAverage="0" equalAverage="0" bottom="0" percent="0" rank="0" text="" dxfId="2">
      <formula>"v"</formula>
    </cfRule>
    <cfRule type="cellIs" priority="5" operator="equal" aboveAverage="0" equalAverage="0" bottom="0" percent="0" rank="0" text="" dxfId="3">
      <formula>"x"</formula>
    </cfRule>
  </conditionalFormatting>
  <conditionalFormatting sqref="I30:I46">
    <cfRule type="cellIs" priority="6" operator="equal" aboveAverage="0" equalAverage="0" bottom="0" percent="0" rank="0" text="" dxfId="4">
      <formula>"v"</formula>
    </cfRule>
    <cfRule type="cellIs" priority="7" operator="equal" aboveAverage="0" equalAverage="0" bottom="0" percent="0" rank="0" text="" dxfId="5">
      <formula>"x"</formula>
    </cfRule>
  </conditionalFormatting>
  <conditionalFormatting sqref="K30:K46">
    <cfRule type="cellIs" priority="8" operator="equal" aboveAverage="0" equalAverage="0" bottom="0" percent="0" rank="0" text="" dxfId="6">
      <formula>"v"</formula>
    </cfRule>
    <cfRule type="cellIs" priority="9" operator="equal" aboveAverage="0" equalAverage="0" bottom="0" percent="0" rank="0" text="" dxfId="7">
      <formula>"x"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D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5" activeCellId="0" sqref="B5"/>
    </sheetView>
  </sheetViews>
  <sheetFormatPr defaultColWidth="9.125" defaultRowHeight="11.25" zeroHeight="false" outlineLevelRow="0" outlineLevelCol="0"/>
  <cols>
    <col collapsed="false" customWidth="true" hidden="false" outlineLevel="0" max="1" min="1" style="310" width="4.71"/>
    <col collapsed="false" customWidth="true" hidden="false" outlineLevel="0" max="2" min="2" style="310" width="40.71"/>
    <col collapsed="false" customWidth="true" hidden="false" outlineLevel="0" max="3" min="3" style="310" width="103.29"/>
    <col collapsed="false" customWidth="true" hidden="false" outlineLevel="0" max="4" min="4" style="310" width="17.71"/>
    <col collapsed="false" customWidth="false" hidden="false" outlineLevel="0" max="1024" min="5" style="310" width="9.14"/>
  </cols>
  <sheetData>
    <row r="2" customFormat="false" ht="20.1" hidden="false" customHeight="true" outlineLevel="0" collapsed="false">
      <c r="B2" s="311" t="s">
        <v>437</v>
      </c>
      <c r="C2" s="311"/>
      <c r="D2" s="311"/>
    </row>
    <row r="4" customFormat="false" ht="21.75" hidden="false" customHeight="true" outlineLevel="0" collapsed="false">
      <c r="B4" s="312" t="s">
        <v>438</v>
      </c>
      <c r="C4" s="312" t="s">
        <v>439</v>
      </c>
      <c r="D4" s="312" t="s">
        <v>30</v>
      </c>
    </row>
    <row r="5" customFormat="false" ht="12" hidden="false" customHeight="false" outlineLevel="0" collapsed="false"/>
  </sheetData>
  <sheetProtection sheet="true" password="fa9c" objects="true" scenarios="true" formatColumns="false" formatRows="false" autoFilter="false"/>
  <mergeCells count="1">
    <mergeCell ref="B2:D2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J8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313" width="32.57"/>
    <col collapsed="false" customWidth="true" hidden="false" outlineLevel="0" max="2" min="2" style="290" width="9"/>
    <col collapsed="false" customWidth="true" hidden="false" outlineLevel="0" max="3" min="3" style="290" width="12.15"/>
    <col collapsed="false" customWidth="true" hidden="false" outlineLevel="0" max="4" min="4" style="290" width="10.56"/>
    <col collapsed="false" customWidth="true" hidden="false" outlineLevel="0" max="5" min="5" style="290" width="6.72"/>
    <col collapsed="false" customWidth="false" hidden="false" outlineLevel="0" max="6" min="6" style="314" width="9.14"/>
    <col collapsed="false" customWidth="true" hidden="false" outlineLevel="0" max="7" min="7" style="314" width="14.14"/>
    <col collapsed="false" customWidth="true" hidden="false" outlineLevel="0" max="8" min="8" style="314" width="19.57"/>
    <col collapsed="false" customWidth="true" hidden="false" outlineLevel="0" max="9" min="9" style="314" width="20.43"/>
    <col collapsed="false" customWidth="true" hidden="false" outlineLevel="0" max="10" min="10" style="314" width="3.86"/>
    <col collapsed="false" customWidth="false" hidden="false" outlineLevel="0" max="1024" min="11" style="314" width="9.14"/>
  </cols>
  <sheetData>
    <row r="1" customFormat="false" ht="12" hidden="false" customHeight="true" outlineLevel="0" collapsed="false">
      <c r="A1" s="315" t="s">
        <v>440</v>
      </c>
      <c r="B1" s="316" t="s">
        <v>441</v>
      </c>
      <c r="C1" s="316" t="s">
        <v>442</v>
      </c>
      <c r="D1" s="316" t="s">
        <v>443</v>
      </c>
      <c r="E1" s="316" t="s">
        <v>444</v>
      </c>
      <c r="G1" s="316" t="s">
        <v>445</v>
      </c>
      <c r="H1" s="316" t="s">
        <v>446</v>
      </c>
      <c r="I1" s="316" t="s">
        <v>447</v>
      </c>
    </row>
    <row r="2" customFormat="false" ht="11.25" hidden="false" customHeight="false" outlineLevel="0" collapsed="false">
      <c r="A2" s="317" t="s">
        <v>448</v>
      </c>
      <c r="B2" s="290" t="s">
        <v>449</v>
      </c>
      <c r="C2" s="290" t="s">
        <v>450</v>
      </c>
      <c r="D2" s="290" t="s">
        <v>167</v>
      </c>
      <c r="E2" s="290" t="s">
        <v>266</v>
      </c>
      <c r="G2" s="314" t="s">
        <v>261</v>
      </c>
      <c r="H2" s="314" t="s">
        <v>451</v>
      </c>
      <c r="I2" s="318" t="s">
        <v>452</v>
      </c>
      <c r="J2" s="319" t="n">
        <v>1</v>
      </c>
    </row>
    <row r="3" customFormat="false" ht="12" hidden="false" customHeight="true" outlineLevel="0" collapsed="false">
      <c r="A3" s="317" t="s">
        <v>453</v>
      </c>
      <c r="B3" s="290" t="s">
        <v>454</v>
      </c>
      <c r="C3" s="290" t="s">
        <v>455</v>
      </c>
      <c r="D3" s="290" t="s">
        <v>168</v>
      </c>
      <c r="E3" s="290" t="s">
        <v>56</v>
      </c>
      <c r="G3" s="314" t="s">
        <v>456</v>
      </c>
      <c r="H3" s="314" t="s">
        <v>457</v>
      </c>
      <c r="I3" s="318" t="s">
        <v>458</v>
      </c>
      <c r="J3" s="319" t="n">
        <v>2</v>
      </c>
    </row>
    <row r="4" customFormat="false" ht="12" hidden="false" customHeight="true" outlineLevel="0" collapsed="false">
      <c r="A4" s="317" t="s">
        <v>459</v>
      </c>
      <c r="B4" s="290" t="s">
        <v>265</v>
      </c>
      <c r="C4" s="290" t="s">
        <v>460</v>
      </c>
      <c r="D4" s="290" t="s">
        <v>169</v>
      </c>
      <c r="G4" s="314" t="s">
        <v>461</v>
      </c>
      <c r="H4" s="314" t="s">
        <v>462</v>
      </c>
      <c r="I4" s="318" t="s">
        <v>463</v>
      </c>
      <c r="J4" s="319" t="n">
        <v>3</v>
      </c>
    </row>
    <row r="5" customFormat="false" ht="12" hidden="false" customHeight="true" outlineLevel="0" collapsed="false">
      <c r="A5" s="317" t="s">
        <v>464</v>
      </c>
      <c r="B5" s="290" t="s">
        <v>282</v>
      </c>
      <c r="C5" s="290" t="s">
        <v>465</v>
      </c>
      <c r="D5" s="290" t="s">
        <v>170</v>
      </c>
      <c r="H5" s="314" t="s">
        <v>466</v>
      </c>
      <c r="I5" s="318" t="s">
        <v>467</v>
      </c>
      <c r="J5" s="319" t="n">
        <v>4</v>
      </c>
    </row>
    <row r="6" customFormat="false" ht="12" hidden="false" customHeight="true" outlineLevel="0" collapsed="false">
      <c r="A6" s="317" t="s">
        <v>468</v>
      </c>
      <c r="B6" s="290" t="s">
        <v>298</v>
      </c>
      <c r="C6" s="290" t="s">
        <v>469</v>
      </c>
      <c r="D6" s="290" t="s">
        <v>171</v>
      </c>
      <c r="H6" s="314" t="s">
        <v>470</v>
      </c>
      <c r="I6" s="318" t="s">
        <v>471</v>
      </c>
      <c r="J6" s="319" t="n">
        <v>5</v>
      </c>
    </row>
    <row r="7" customFormat="false" ht="12" hidden="false" customHeight="true" outlineLevel="0" collapsed="false">
      <c r="A7" s="317" t="s">
        <v>472</v>
      </c>
      <c r="B7" s="290" t="s">
        <v>292</v>
      </c>
      <c r="C7" s="290" t="s">
        <v>473</v>
      </c>
      <c r="D7" s="290" t="s">
        <v>172</v>
      </c>
      <c r="H7" s="314" t="s">
        <v>474</v>
      </c>
      <c r="I7" s="318" t="s">
        <v>475</v>
      </c>
      <c r="J7" s="319" t="n">
        <v>6</v>
      </c>
    </row>
    <row r="8" customFormat="false" ht="12" hidden="false" customHeight="true" outlineLevel="0" collapsed="false">
      <c r="A8" s="317" t="s">
        <v>476</v>
      </c>
      <c r="B8" s="290" t="s">
        <v>276</v>
      </c>
      <c r="C8" s="290" t="s">
        <v>477</v>
      </c>
      <c r="D8" s="290" t="s">
        <v>173</v>
      </c>
      <c r="H8" s="314" t="s">
        <v>478</v>
      </c>
      <c r="I8" s="318" t="s">
        <v>479</v>
      </c>
      <c r="J8" s="319" t="n">
        <v>7</v>
      </c>
    </row>
    <row r="9" customFormat="false" ht="12" hidden="false" customHeight="true" outlineLevel="0" collapsed="false">
      <c r="A9" s="317" t="s">
        <v>480</v>
      </c>
      <c r="B9" s="290" t="s">
        <v>481</v>
      </c>
      <c r="C9" s="290" t="s">
        <v>482</v>
      </c>
      <c r="D9" s="290" t="s">
        <v>174</v>
      </c>
      <c r="H9" s="314" t="s">
        <v>483</v>
      </c>
      <c r="I9" s="318" t="s">
        <v>484</v>
      </c>
      <c r="J9" s="319" t="n">
        <v>8</v>
      </c>
    </row>
    <row r="10" customFormat="false" ht="12" hidden="false" customHeight="true" outlineLevel="0" collapsed="false">
      <c r="A10" s="317" t="s">
        <v>485</v>
      </c>
      <c r="B10" s="290" t="s">
        <v>486</v>
      </c>
      <c r="C10" s="290" t="s">
        <v>487</v>
      </c>
      <c r="D10" s="290" t="s">
        <v>175</v>
      </c>
      <c r="H10" s="314" t="s">
        <v>488</v>
      </c>
      <c r="I10" s="318" t="s">
        <v>163</v>
      </c>
      <c r="J10" s="319" t="n">
        <v>9</v>
      </c>
    </row>
    <row r="11" customFormat="false" ht="12" hidden="false" customHeight="true" outlineLevel="0" collapsed="false">
      <c r="A11" s="317" t="s">
        <v>489</v>
      </c>
      <c r="B11" s="290" t="s">
        <v>490</v>
      </c>
      <c r="C11" s="290" t="s">
        <v>491</v>
      </c>
      <c r="D11" s="290" t="s">
        <v>176</v>
      </c>
      <c r="H11" s="314" t="s">
        <v>492</v>
      </c>
      <c r="I11" s="318" t="s">
        <v>493</v>
      </c>
      <c r="J11" s="319" t="n">
        <v>10</v>
      </c>
    </row>
    <row r="12" customFormat="false" ht="11.25" hidden="false" customHeight="false" outlineLevel="0" collapsed="false">
      <c r="A12" s="317" t="s">
        <v>494</v>
      </c>
      <c r="B12" s="290" t="s">
        <v>495</v>
      </c>
      <c r="C12" s="290" t="s">
        <v>496</v>
      </c>
      <c r="D12" s="290" t="s">
        <v>177</v>
      </c>
      <c r="H12" s="314" t="s">
        <v>497</v>
      </c>
      <c r="I12" s="318" t="s">
        <v>498</v>
      </c>
      <c r="J12" s="319" t="n">
        <v>11</v>
      </c>
    </row>
    <row r="13" customFormat="false" ht="11.25" hidden="false" customHeight="false" outlineLevel="0" collapsed="false">
      <c r="A13" s="317" t="s">
        <v>499</v>
      </c>
      <c r="B13" s="290" t="s">
        <v>500</v>
      </c>
      <c r="C13" s="290" t="s">
        <v>501</v>
      </c>
      <c r="D13" s="290" t="s">
        <v>178</v>
      </c>
      <c r="H13" s="314" t="s">
        <v>39</v>
      </c>
      <c r="I13" s="318" t="s">
        <v>502</v>
      </c>
      <c r="J13" s="319" t="n">
        <v>12</v>
      </c>
    </row>
    <row r="14" customFormat="false" ht="12.75" hidden="false" customHeight="true" outlineLevel="0" collapsed="false">
      <c r="A14" s="317" t="s">
        <v>503</v>
      </c>
      <c r="B14" s="290" t="s">
        <v>504</v>
      </c>
      <c r="C14" s="290" t="s">
        <v>505</v>
      </c>
    </row>
    <row r="15" customFormat="false" ht="12.75" hidden="false" customHeight="true" outlineLevel="0" collapsed="false">
      <c r="A15" s="317" t="s">
        <v>506</v>
      </c>
      <c r="B15" s="290" t="s">
        <v>507</v>
      </c>
      <c r="C15" s="290" t="s">
        <v>508</v>
      </c>
    </row>
    <row r="16" customFormat="false" ht="11.25" hidden="false" customHeight="false" outlineLevel="0" collapsed="false">
      <c r="A16" s="317" t="s">
        <v>509</v>
      </c>
      <c r="B16" s="290" t="s">
        <v>510</v>
      </c>
      <c r="C16" s="290" t="s">
        <v>449</v>
      </c>
    </row>
    <row r="17" customFormat="false" ht="11.25" hidden="false" customHeight="false" outlineLevel="0" collapsed="false">
      <c r="A17" s="317" t="s">
        <v>511</v>
      </c>
      <c r="B17" s="290" t="s">
        <v>512</v>
      </c>
      <c r="C17" s="290" t="s">
        <v>454</v>
      </c>
    </row>
    <row r="18" customFormat="false" ht="11.25" hidden="false" customHeight="false" outlineLevel="0" collapsed="false">
      <c r="A18" s="317" t="s">
        <v>513</v>
      </c>
      <c r="B18" s="290" t="s">
        <v>514</v>
      </c>
      <c r="C18" s="290" t="s">
        <v>265</v>
      </c>
    </row>
    <row r="19" customFormat="false" ht="11.25" hidden="false" customHeight="false" outlineLevel="0" collapsed="false">
      <c r="A19" s="317" t="s">
        <v>515</v>
      </c>
      <c r="C19" s="290" t="s">
        <v>282</v>
      </c>
    </row>
    <row r="20" customFormat="false" ht="11.25" hidden="false" customHeight="false" outlineLevel="0" collapsed="false">
      <c r="A20" s="317" t="s">
        <v>516</v>
      </c>
      <c r="C20" s="290" t="s">
        <v>298</v>
      </c>
    </row>
    <row r="21" customFormat="false" ht="11.25" hidden="false" customHeight="false" outlineLevel="0" collapsed="false">
      <c r="A21" s="317" t="s">
        <v>517</v>
      </c>
      <c r="C21" s="290" t="s">
        <v>292</v>
      </c>
    </row>
    <row r="22" customFormat="false" ht="11.25" hidden="false" customHeight="false" outlineLevel="0" collapsed="false">
      <c r="A22" s="317" t="s">
        <v>518</v>
      </c>
      <c r="C22" s="290" t="s">
        <v>276</v>
      </c>
    </row>
    <row r="23" customFormat="false" ht="11.25" hidden="false" customHeight="false" outlineLevel="0" collapsed="false">
      <c r="A23" s="317" t="s">
        <v>519</v>
      </c>
      <c r="C23" s="290" t="s">
        <v>481</v>
      </c>
    </row>
    <row r="24" customFormat="false" ht="11.25" hidden="false" customHeight="false" outlineLevel="0" collapsed="false">
      <c r="A24" s="317" t="s">
        <v>520</v>
      </c>
      <c r="C24" s="290" t="s">
        <v>486</v>
      </c>
    </row>
    <row r="25" customFormat="false" ht="11.25" hidden="false" customHeight="false" outlineLevel="0" collapsed="false">
      <c r="A25" s="317" t="s">
        <v>521</v>
      </c>
      <c r="C25" s="290" t="s">
        <v>490</v>
      </c>
    </row>
    <row r="26" customFormat="false" ht="11.25" hidden="false" customHeight="false" outlineLevel="0" collapsed="false">
      <c r="A26" s="317" t="s">
        <v>522</v>
      </c>
      <c r="C26" s="290" t="s">
        <v>495</v>
      </c>
    </row>
    <row r="27" customFormat="false" ht="11.25" hidden="false" customHeight="false" outlineLevel="0" collapsed="false">
      <c r="A27" s="317" t="s">
        <v>523</v>
      </c>
      <c r="C27" s="290" t="s">
        <v>500</v>
      </c>
    </row>
    <row r="28" customFormat="false" ht="11.25" hidden="false" customHeight="false" outlineLevel="0" collapsed="false">
      <c r="A28" s="317" t="s">
        <v>524</v>
      </c>
      <c r="C28" s="290" t="s">
        <v>504</v>
      </c>
    </row>
    <row r="29" customFormat="false" ht="11.25" hidden="false" customHeight="false" outlineLevel="0" collapsed="false">
      <c r="A29" s="317" t="s">
        <v>525</v>
      </c>
      <c r="C29" s="290" t="s">
        <v>507</v>
      </c>
    </row>
    <row r="30" customFormat="false" ht="11.25" hidden="false" customHeight="false" outlineLevel="0" collapsed="false">
      <c r="A30" s="317" t="s">
        <v>526</v>
      </c>
      <c r="C30" s="290" t="s">
        <v>510</v>
      </c>
    </row>
    <row r="31" customFormat="false" ht="11.25" hidden="false" customHeight="false" outlineLevel="0" collapsed="false">
      <c r="A31" s="317" t="s">
        <v>527</v>
      </c>
      <c r="C31" s="290" t="s">
        <v>512</v>
      </c>
    </row>
    <row r="32" customFormat="false" ht="11.25" hidden="false" customHeight="false" outlineLevel="0" collapsed="false">
      <c r="A32" s="317" t="s">
        <v>528</v>
      </c>
      <c r="C32" s="290" t="s">
        <v>514</v>
      </c>
    </row>
    <row r="33" customFormat="false" ht="11.25" hidden="false" customHeight="false" outlineLevel="0" collapsed="false">
      <c r="A33" s="317" t="s">
        <v>529</v>
      </c>
      <c r="C33" s="290" t="s">
        <v>530</v>
      </c>
    </row>
    <row r="34" customFormat="false" ht="11.25" hidden="false" customHeight="false" outlineLevel="0" collapsed="false">
      <c r="A34" s="317" t="s">
        <v>531</v>
      </c>
      <c r="C34" s="290" t="s">
        <v>532</v>
      </c>
    </row>
    <row r="35" customFormat="false" ht="11.25" hidden="false" customHeight="false" outlineLevel="0" collapsed="false">
      <c r="A35" s="317" t="s">
        <v>533</v>
      </c>
      <c r="C35" s="290" t="s">
        <v>534</v>
      </c>
    </row>
    <row r="36" customFormat="false" ht="11.25" hidden="false" customHeight="false" outlineLevel="0" collapsed="false">
      <c r="A36" s="317" t="s">
        <v>535</v>
      </c>
      <c r="C36" s="290" t="s">
        <v>536</v>
      </c>
    </row>
    <row r="37" customFormat="false" ht="11.25" hidden="false" customHeight="false" outlineLevel="0" collapsed="false">
      <c r="A37" s="317" t="s">
        <v>537</v>
      </c>
      <c r="C37" s="290" t="s">
        <v>538</v>
      </c>
    </row>
    <row r="38" customFormat="false" ht="11.25" hidden="false" customHeight="false" outlineLevel="0" collapsed="false">
      <c r="A38" s="317" t="s">
        <v>539</v>
      </c>
      <c r="C38" s="290" t="s">
        <v>540</v>
      </c>
    </row>
    <row r="39" customFormat="false" ht="11.25" hidden="false" customHeight="false" outlineLevel="0" collapsed="false">
      <c r="A39" s="317" t="s">
        <v>541</v>
      </c>
      <c r="C39" s="290" t="s">
        <v>542</v>
      </c>
    </row>
    <row r="40" customFormat="false" ht="11.25" hidden="false" customHeight="false" outlineLevel="0" collapsed="false">
      <c r="A40" s="317" t="s">
        <v>543</v>
      </c>
      <c r="C40" s="290" t="s">
        <v>544</v>
      </c>
    </row>
    <row r="41" customFormat="false" ht="11.25" hidden="false" customHeight="false" outlineLevel="0" collapsed="false">
      <c r="A41" s="317" t="s">
        <v>545</v>
      </c>
      <c r="C41" s="290" t="s">
        <v>546</v>
      </c>
    </row>
    <row r="42" customFormat="false" ht="11.25" hidden="false" customHeight="false" outlineLevel="0" collapsed="false">
      <c r="A42" s="317" t="s">
        <v>547</v>
      </c>
      <c r="C42" s="290" t="s">
        <v>548</v>
      </c>
    </row>
    <row r="43" customFormat="false" ht="11.25" hidden="false" customHeight="false" outlineLevel="0" collapsed="false">
      <c r="A43" s="317" t="s">
        <v>549</v>
      </c>
      <c r="C43" s="290" t="s">
        <v>550</v>
      </c>
    </row>
    <row r="44" customFormat="false" ht="11.25" hidden="false" customHeight="false" outlineLevel="0" collapsed="false">
      <c r="A44" s="317" t="s">
        <v>551</v>
      </c>
      <c r="C44" s="290" t="s">
        <v>552</v>
      </c>
    </row>
    <row r="45" customFormat="false" ht="11.25" hidden="false" customHeight="false" outlineLevel="0" collapsed="false">
      <c r="A45" s="317" t="s">
        <v>553</v>
      </c>
      <c r="C45" s="290" t="s">
        <v>554</v>
      </c>
    </row>
    <row r="46" customFormat="false" ht="11.25" hidden="false" customHeight="false" outlineLevel="0" collapsed="false">
      <c r="A46" s="317" t="s">
        <v>555</v>
      </c>
      <c r="C46" s="290" t="s">
        <v>556</v>
      </c>
    </row>
    <row r="47" customFormat="false" ht="11.25" hidden="false" customHeight="false" outlineLevel="0" collapsed="false">
      <c r="A47" s="317" t="s">
        <v>557</v>
      </c>
      <c r="C47" s="290" t="s">
        <v>558</v>
      </c>
    </row>
    <row r="48" customFormat="false" ht="11.25" hidden="false" customHeight="false" outlineLevel="0" collapsed="false">
      <c r="A48" s="317" t="s">
        <v>559</v>
      </c>
      <c r="C48" s="290" t="s">
        <v>560</v>
      </c>
    </row>
    <row r="49" customFormat="false" ht="11.25" hidden="false" customHeight="false" outlineLevel="0" collapsed="false">
      <c r="A49" s="317" t="s">
        <v>561</v>
      </c>
      <c r="C49" s="290" t="s">
        <v>562</v>
      </c>
    </row>
    <row r="50" customFormat="false" ht="11.25" hidden="false" customHeight="false" outlineLevel="0" collapsed="false">
      <c r="A50" s="317" t="s">
        <v>563</v>
      </c>
      <c r="C50" s="290" t="s">
        <v>564</v>
      </c>
    </row>
    <row r="51" customFormat="false" ht="11.25" hidden="false" customHeight="false" outlineLevel="0" collapsed="false">
      <c r="A51" s="317" t="s">
        <v>565</v>
      </c>
      <c r="C51" s="290" t="s">
        <v>566</v>
      </c>
    </row>
    <row r="52" customFormat="false" ht="11.25" hidden="false" customHeight="false" outlineLevel="0" collapsed="false">
      <c r="A52" s="317" t="s">
        <v>567</v>
      </c>
      <c r="C52" s="290" t="s">
        <v>568</v>
      </c>
    </row>
    <row r="53" customFormat="false" ht="11.25" hidden="false" customHeight="false" outlineLevel="0" collapsed="false">
      <c r="A53" s="317" t="s">
        <v>569</v>
      </c>
    </row>
    <row r="54" customFormat="false" ht="11.25" hidden="false" customHeight="false" outlineLevel="0" collapsed="false">
      <c r="A54" s="317" t="s">
        <v>570</v>
      </c>
    </row>
    <row r="55" customFormat="false" ht="11.25" hidden="false" customHeight="false" outlineLevel="0" collapsed="false">
      <c r="A55" s="317" t="s">
        <v>571</v>
      </c>
    </row>
    <row r="56" customFormat="false" ht="11.25" hidden="false" customHeight="false" outlineLevel="0" collapsed="false">
      <c r="A56" s="317" t="s">
        <v>572</v>
      </c>
    </row>
    <row r="57" customFormat="false" ht="11.25" hidden="false" customHeight="false" outlineLevel="0" collapsed="false">
      <c r="A57" s="317" t="s">
        <v>573</v>
      </c>
    </row>
    <row r="58" customFormat="false" ht="11.25" hidden="false" customHeight="false" outlineLevel="0" collapsed="false">
      <c r="A58" s="317" t="s">
        <v>574</v>
      </c>
    </row>
    <row r="59" customFormat="false" ht="11.25" hidden="false" customHeight="false" outlineLevel="0" collapsed="false">
      <c r="A59" s="317" t="s">
        <v>575</v>
      </c>
    </row>
    <row r="60" customFormat="false" ht="11.25" hidden="false" customHeight="false" outlineLevel="0" collapsed="false">
      <c r="A60" s="317" t="s">
        <v>576</v>
      </c>
    </row>
    <row r="61" customFormat="false" ht="11.25" hidden="false" customHeight="false" outlineLevel="0" collapsed="false">
      <c r="A61" s="317" t="s">
        <v>577</v>
      </c>
    </row>
    <row r="62" customFormat="false" ht="11.25" hidden="false" customHeight="false" outlineLevel="0" collapsed="false">
      <c r="A62" s="317" t="s">
        <v>578</v>
      </c>
    </row>
    <row r="63" customFormat="false" ht="11.25" hidden="false" customHeight="false" outlineLevel="0" collapsed="false">
      <c r="A63" s="317" t="s">
        <v>579</v>
      </c>
    </row>
    <row r="64" customFormat="false" ht="11.25" hidden="false" customHeight="false" outlineLevel="0" collapsed="false">
      <c r="A64" s="317" t="s">
        <v>580</v>
      </c>
    </row>
    <row r="65" customFormat="false" ht="11.25" hidden="false" customHeight="false" outlineLevel="0" collapsed="false">
      <c r="A65" s="317" t="s">
        <v>581</v>
      </c>
    </row>
    <row r="66" customFormat="false" ht="11.25" hidden="false" customHeight="false" outlineLevel="0" collapsed="false">
      <c r="A66" s="317" t="s">
        <v>582</v>
      </c>
    </row>
    <row r="67" customFormat="false" ht="11.25" hidden="false" customHeight="false" outlineLevel="0" collapsed="false">
      <c r="A67" s="317" t="s">
        <v>583</v>
      </c>
    </row>
    <row r="68" customFormat="false" ht="11.25" hidden="false" customHeight="false" outlineLevel="0" collapsed="false">
      <c r="A68" s="317" t="s">
        <v>584</v>
      </c>
    </row>
    <row r="69" customFormat="false" ht="11.25" hidden="false" customHeight="false" outlineLevel="0" collapsed="false">
      <c r="A69" s="317" t="s">
        <v>585</v>
      </c>
    </row>
    <row r="70" customFormat="false" ht="11.25" hidden="false" customHeight="false" outlineLevel="0" collapsed="false">
      <c r="A70" s="317" t="s">
        <v>586</v>
      </c>
    </row>
    <row r="71" customFormat="false" ht="11.25" hidden="false" customHeight="false" outlineLevel="0" collapsed="false">
      <c r="A71" s="317" t="s">
        <v>587</v>
      </c>
    </row>
    <row r="72" customFormat="false" ht="11.25" hidden="false" customHeight="false" outlineLevel="0" collapsed="false">
      <c r="A72" s="317" t="s">
        <v>588</v>
      </c>
    </row>
    <row r="73" customFormat="false" ht="11.25" hidden="false" customHeight="false" outlineLevel="0" collapsed="false">
      <c r="A73" s="317" t="s">
        <v>589</v>
      </c>
    </row>
    <row r="74" customFormat="false" ht="11.25" hidden="false" customHeight="false" outlineLevel="0" collapsed="false">
      <c r="A74" s="317" t="s">
        <v>590</v>
      </c>
    </row>
    <row r="75" customFormat="false" ht="11.25" hidden="false" customHeight="false" outlineLevel="0" collapsed="false">
      <c r="A75" s="317" t="s">
        <v>591</v>
      </c>
    </row>
    <row r="76" customFormat="false" ht="11.25" hidden="false" customHeight="false" outlineLevel="0" collapsed="false">
      <c r="A76" s="317" t="s">
        <v>592</v>
      </c>
    </row>
    <row r="77" customFormat="false" ht="11.25" hidden="false" customHeight="false" outlineLevel="0" collapsed="false">
      <c r="A77" s="317" t="s">
        <v>593</v>
      </c>
    </row>
    <row r="78" customFormat="false" ht="11.25" hidden="false" customHeight="false" outlineLevel="0" collapsed="false">
      <c r="A78" s="317" t="s">
        <v>594</v>
      </c>
    </row>
    <row r="79" customFormat="false" ht="11.25" hidden="false" customHeight="false" outlineLevel="0" collapsed="false">
      <c r="A79" s="317" t="s">
        <v>595</v>
      </c>
    </row>
    <row r="80" customFormat="false" ht="11.25" hidden="false" customHeight="false" outlineLevel="0" collapsed="false">
      <c r="A80" s="317" t="s">
        <v>596</v>
      </c>
    </row>
    <row r="81" customFormat="false" ht="11.25" hidden="false" customHeight="false" outlineLevel="0" collapsed="false">
      <c r="A81" s="317" t="s">
        <v>597</v>
      </c>
    </row>
    <row r="82" customFormat="false" ht="11.25" hidden="false" customHeight="false" outlineLevel="0" collapsed="false">
      <c r="A82" s="317" t="s">
        <v>598</v>
      </c>
    </row>
    <row r="83" customFormat="false" ht="11.25" hidden="false" customHeight="false" outlineLevel="0" collapsed="false">
      <c r="A83" s="317" t="s">
        <v>599</v>
      </c>
    </row>
    <row r="84" customFormat="false" ht="11.25" hidden="false" customHeight="false" outlineLevel="0" collapsed="false">
      <c r="A84" s="317" t="s">
        <v>600</v>
      </c>
    </row>
    <row r="85" customFormat="false" ht="11.25" hidden="false" customHeight="false" outlineLevel="0" collapsed="false">
      <c r="A85" s="317" t="s">
        <v>601</v>
      </c>
    </row>
    <row r="86" customFormat="false" ht="11.25" hidden="false" customHeight="false" outlineLevel="0" collapsed="false">
      <c r="A86" s="317" t="s">
        <v>602</v>
      </c>
    </row>
    <row r="87" customFormat="false" ht="11.25" hidden="false" customHeight="false" outlineLevel="0" collapsed="false">
      <c r="A87" s="317" t="s">
        <v>35</v>
      </c>
    </row>
  </sheetData>
  <dataValidations count="1">
    <dataValidation allowBlank="true" error="Выберите значение из списка" errorStyle="stop" errorTitle="Ошибка" operator="between" prompt="Выберите значение из списка" showDropDown="false" showErrorMessage="false" showInputMessage="false" sqref="I2:I13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B28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1" width="36.28"/>
    <col collapsed="false" customWidth="true" hidden="false" outlineLevel="0" max="2" min="2" style="1" width="21.15"/>
    <col collapsed="false" customWidth="false" hidden="false" outlineLevel="0" max="1024" min="3" style="320" width="9.14"/>
  </cols>
  <sheetData>
    <row r="1" customFormat="false" ht="11.25" hidden="false" customHeight="false" outlineLevel="0" collapsed="false">
      <c r="A1" s="321" t="s">
        <v>603</v>
      </c>
      <c r="B1" s="321" t="s">
        <v>604</v>
      </c>
    </row>
    <row r="2" customFormat="false" ht="11.25" hidden="false" customHeight="false" outlineLevel="0" collapsed="false">
      <c r="A2" s="290" t="s">
        <v>605</v>
      </c>
      <c r="B2" s="290" t="s">
        <v>606</v>
      </c>
    </row>
    <row r="3" customFormat="false" ht="11.25" hidden="false" customHeight="false" outlineLevel="0" collapsed="false">
      <c r="A3" s="290" t="s">
        <v>607</v>
      </c>
      <c r="B3" s="290" t="s">
        <v>608</v>
      </c>
    </row>
    <row r="4" customFormat="false" ht="11.25" hidden="false" customHeight="false" outlineLevel="0" collapsed="false">
      <c r="A4" s="290" t="s">
        <v>609</v>
      </c>
      <c r="B4" s="290" t="s">
        <v>610</v>
      </c>
    </row>
    <row r="5" customFormat="false" ht="11.25" hidden="false" customHeight="false" outlineLevel="0" collapsed="false">
      <c r="A5" s="290" t="s">
        <v>611</v>
      </c>
      <c r="B5" s="290" t="s">
        <v>612</v>
      </c>
    </row>
    <row r="6" customFormat="false" ht="11.25" hidden="false" customHeight="false" outlineLevel="0" collapsed="false">
      <c r="A6" s="290" t="s">
        <v>613</v>
      </c>
      <c r="B6" s="290" t="s">
        <v>614</v>
      </c>
    </row>
    <row r="7" customFormat="false" ht="11.25" hidden="false" customHeight="false" outlineLevel="0" collapsed="false">
      <c r="A7" s="290" t="s">
        <v>430</v>
      </c>
      <c r="B7" s="290" t="s">
        <v>615</v>
      </c>
    </row>
    <row r="8" customFormat="false" ht="11.25" hidden="false" customHeight="false" outlineLevel="0" collapsed="false">
      <c r="A8" s="290" t="s">
        <v>616</v>
      </c>
      <c r="B8" s="290" t="s">
        <v>617</v>
      </c>
    </row>
    <row r="9" customFormat="false" ht="11.25" hidden="false" customHeight="false" outlineLevel="0" collapsed="false">
      <c r="A9" s="290"/>
      <c r="B9" s="290" t="s">
        <v>618</v>
      </c>
    </row>
    <row r="10" customFormat="false" ht="11.25" hidden="false" customHeight="false" outlineLevel="0" collapsed="false">
      <c r="A10" s="290"/>
      <c r="B10" s="290" t="s">
        <v>619</v>
      </c>
    </row>
    <row r="11" customFormat="false" ht="11.25" hidden="false" customHeight="false" outlineLevel="0" collapsed="false">
      <c r="A11" s="290"/>
      <c r="B11" s="290" t="s">
        <v>620</v>
      </c>
    </row>
    <row r="12" customFormat="false" ht="11.25" hidden="false" customHeight="false" outlineLevel="0" collapsed="false">
      <c r="A12" s="290"/>
      <c r="B12" s="290" t="s">
        <v>621</v>
      </c>
    </row>
    <row r="13" customFormat="false" ht="11.25" hidden="false" customHeight="false" outlineLevel="0" collapsed="false">
      <c r="A13" s="290"/>
      <c r="B13" s="290" t="s">
        <v>622</v>
      </c>
    </row>
    <row r="14" customFormat="false" ht="11.25" hidden="false" customHeight="false" outlineLevel="0" collapsed="false">
      <c r="A14" s="290"/>
      <c r="B14" s="290" t="s">
        <v>623</v>
      </c>
    </row>
    <row r="15" customFormat="false" ht="11.25" hidden="false" customHeight="false" outlineLevel="0" collapsed="false">
      <c r="A15" s="290"/>
      <c r="B15" s="290" t="s">
        <v>624</v>
      </c>
    </row>
    <row r="16" customFormat="false" ht="11.25" hidden="false" customHeight="false" outlineLevel="0" collapsed="false">
      <c r="A16" s="290"/>
      <c r="B16" s="290" t="s">
        <v>625</v>
      </c>
    </row>
    <row r="17" customFormat="false" ht="11.25" hidden="false" customHeight="false" outlineLevel="0" collapsed="false">
      <c r="A17" s="290"/>
      <c r="B17" s="290" t="s">
        <v>626</v>
      </c>
    </row>
    <row r="18" customFormat="false" ht="11.25" hidden="false" customHeight="false" outlineLevel="0" collapsed="false">
      <c r="A18" s="290"/>
      <c r="B18" s="290" t="s">
        <v>627</v>
      </c>
    </row>
    <row r="19" customFormat="false" ht="11.25" hidden="false" customHeight="false" outlineLevel="0" collapsed="false">
      <c r="A19" s="290"/>
      <c r="B19" s="290" t="s">
        <v>628</v>
      </c>
    </row>
    <row r="20" customFormat="false" ht="11.25" hidden="false" customHeight="false" outlineLevel="0" collapsed="false">
      <c r="A20" s="290"/>
      <c r="B20" s="290" t="s">
        <v>629</v>
      </c>
    </row>
    <row r="21" customFormat="false" ht="11.25" hidden="false" customHeight="false" outlineLevel="0" collapsed="false">
      <c r="A21" s="290"/>
      <c r="B21" s="290" t="s">
        <v>630</v>
      </c>
    </row>
    <row r="22" customFormat="false" ht="11.25" hidden="false" customHeight="false" outlineLevel="0" collapsed="false">
      <c r="A22" s="290"/>
      <c r="B22" s="290" t="s">
        <v>631</v>
      </c>
    </row>
    <row r="23" customFormat="false" ht="11.25" hidden="false" customHeight="false" outlineLevel="0" collapsed="false">
      <c r="A23" s="290"/>
      <c r="B23" s="290" t="s">
        <v>632</v>
      </c>
    </row>
    <row r="24" customFormat="false" ht="11.25" hidden="false" customHeight="false" outlineLevel="0" collapsed="false">
      <c r="A24" s="290"/>
      <c r="B24" s="290" t="s">
        <v>633</v>
      </c>
    </row>
    <row r="25" customFormat="false" ht="11.25" hidden="false" customHeight="false" outlineLevel="0" collapsed="false">
      <c r="A25" s="290"/>
      <c r="B25" s="290"/>
    </row>
    <row r="26" customFormat="false" ht="11.25" hidden="false" customHeight="false" outlineLevel="0" collapsed="false">
      <c r="A26" s="290"/>
      <c r="B26" s="290"/>
    </row>
    <row r="27" customFormat="false" ht="11.25" hidden="false" customHeight="false" outlineLevel="0" collapsed="false">
      <c r="A27" s="290"/>
      <c r="B27" s="290"/>
    </row>
    <row r="28" customFormat="false" ht="11.25" hidden="false" customHeight="false" outlineLevel="0" collapsed="false">
      <c r="A28" s="290"/>
      <c r="B28" s="290"/>
    </row>
    <row r="29" customFormat="false" ht="11.25" hidden="false" customHeight="false" outlineLevel="0" collapsed="false">
      <c r="A29" s="290"/>
      <c r="B29" s="290"/>
    </row>
    <row r="30" customFormat="false" ht="11.25" hidden="false" customHeight="false" outlineLevel="0" collapsed="false">
      <c r="A30" s="290"/>
      <c r="B30" s="290"/>
    </row>
    <row r="31" customFormat="false" ht="11.25" hidden="false" customHeight="false" outlineLevel="0" collapsed="false">
      <c r="A31" s="290"/>
      <c r="B31" s="290"/>
    </row>
    <row r="32" customFormat="false" ht="11.25" hidden="false" customHeight="false" outlineLevel="0" collapsed="false">
      <c r="A32" s="290"/>
      <c r="B32" s="290"/>
    </row>
    <row r="33" customFormat="false" ht="11.25" hidden="false" customHeight="false" outlineLevel="0" collapsed="false">
      <c r="A33" s="290"/>
      <c r="B33" s="290"/>
    </row>
    <row r="34" customFormat="false" ht="11.25" hidden="false" customHeight="false" outlineLevel="0" collapsed="false">
      <c r="A34" s="290"/>
      <c r="B34" s="290"/>
    </row>
    <row r="35" customFormat="false" ht="11.25" hidden="false" customHeight="false" outlineLevel="0" collapsed="false">
      <c r="A35" s="290"/>
      <c r="B35" s="290"/>
    </row>
    <row r="36" customFormat="false" ht="11.25" hidden="false" customHeight="false" outlineLevel="0" collapsed="false">
      <c r="A36" s="290"/>
      <c r="B36" s="290"/>
    </row>
    <row r="37" customFormat="false" ht="11.25" hidden="false" customHeight="false" outlineLevel="0" collapsed="false">
      <c r="A37" s="290"/>
      <c r="B37" s="290"/>
    </row>
    <row r="38" customFormat="false" ht="11.25" hidden="false" customHeight="false" outlineLevel="0" collapsed="false">
      <c r="A38" s="290"/>
      <c r="B38" s="290"/>
    </row>
    <row r="39" customFormat="false" ht="11.25" hidden="false" customHeight="false" outlineLevel="0" collapsed="false">
      <c r="A39" s="290"/>
      <c r="B39" s="290"/>
    </row>
    <row r="40" customFormat="false" ht="11.25" hidden="false" customHeight="false" outlineLevel="0" collapsed="false">
      <c r="A40" s="290"/>
      <c r="B40" s="290"/>
    </row>
    <row r="41" customFormat="false" ht="11.25" hidden="false" customHeight="false" outlineLevel="0" collapsed="false">
      <c r="A41" s="290"/>
      <c r="B41" s="290"/>
    </row>
    <row r="42" customFormat="false" ht="11.25" hidden="false" customHeight="false" outlineLevel="0" collapsed="false">
      <c r="A42" s="290"/>
      <c r="B42" s="290"/>
    </row>
    <row r="43" customFormat="false" ht="11.25" hidden="false" customHeight="false" outlineLevel="0" collapsed="false">
      <c r="A43" s="290"/>
      <c r="B43" s="290"/>
    </row>
    <row r="44" customFormat="false" ht="11.25" hidden="false" customHeight="false" outlineLevel="0" collapsed="false">
      <c r="A44" s="290"/>
      <c r="B44" s="290"/>
    </row>
    <row r="45" customFormat="false" ht="11.25" hidden="false" customHeight="false" outlineLevel="0" collapsed="false">
      <c r="A45" s="290"/>
      <c r="B45" s="290"/>
    </row>
    <row r="46" customFormat="false" ht="11.25" hidden="false" customHeight="false" outlineLevel="0" collapsed="false">
      <c r="A46" s="290"/>
      <c r="B46" s="290"/>
    </row>
    <row r="47" customFormat="false" ht="11.25" hidden="false" customHeight="false" outlineLevel="0" collapsed="false">
      <c r="A47" s="290"/>
      <c r="B47" s="290"/>
    </row>
    <row r="48" customFormat="false" ht="11.25" hidden="false" customHeight="false" outlineLevel="0" collapsed="false">
      <c r="A48" s="290"/>
      <c r="B48" s="290"/>
    </row>
    <row r="49" customFormat="false" ht="11.25" hidden="false" customHeight="false" outlineLevel="0" collapsed="false">
      <c r="A49" s="290"/>
      <c r="B49" s="290"/>
    </row>
    <row r="50" customFormat="false" ht="11.25" hidden="false" customHeight="false" outlineLevel="0" collapsed="false">
      <c r="A50" s="290"/>
      <c r="B50" s="290"/>
    </row>
    <row r="51" customFormat="false" ht="11.25" hidden="false" customHeight="false" outlineLevel="0" collapsed="false">
      <c r="A51" s="290"/>
      <c r="B51" s="290"/>
    </row>
    <row r="52" customFormat="false" ht="11.25" hidden="false" customHeight="false" outlineLevel="0" collapsed="false">
      <c r="A52" s="290"/>
      <c r="B52" s="290"/>
    </row>
    <row r="53" customFormat="false" ht="11.25" hidden="false" customHeight="false" outlineLevel="0" collapsed="false">
      <c r="A53" s="290"/>
      <c r="B53" s="290"/>
    </row>
    <row r="54" customFormat="false" ht="11.25" hidden="false" customHeight="false" outlineLevel="0" collapsed="false">
      <c r="A54" s="290"/>
      <c r="B54" s="290"/>
    </row>
    <row r="55" customFormat="false" ht="11.25" hidden="false" customHeight="false" outlineLevel="0" collapsed="false">
      <c r="A55" s="290"/>
      <c r="B55" s="290"/>
    </row>
    <row r="56" customFormat="false" ht="11.25" hidden="false" customHeight="false" outlineLevel="0" collapsed="false">
      <c r="A56" s="290"/>
      <c r="B56" s="290"/>
    </row>
    <row r="57" customFormat="false" ht="11.25" hidden="false" customHeight="false" outlineLevel="0" collapsed="false">
      <c r="A57" s="290"/>
      <c r="B57" s="290"/>
    </row>
    <row r="58" customFormat="false" ht="11.25" hidden="false" customHeight="false" outlineLevel="0" collapsed="false">
      <c r="A58" s="290"/>
      <c r="B58" s="290"/>
    </row>
    <row r="59" customFormat="false" ht="11.25" hidden="false" customHeight="false" outlineLevel="0" collapsed="false">
      <c r="A59" s="290"/>
      <c r="B59" s="290"/>
    </row>
    <row r="60" customFormat="false" ht="11.25" hidden="false" customHeight="false" outlineLevel="0" collapsed="false">
      <c r="A60" s="290"/>
      <c r="B60" s="290"/>
    </row>
    <row r="61" customFormat="false" ht="11.25" hidden="false" customHeight="false" outlineLevel="0" collapsed="false">
      <c r="A61" s="290"/>
      <c r="B61" s="290"/>
    </row>
    <row r="62" customFormat="false" ht="11.25" hidden="false" customHeight="false" outlineLevel="0" collapsed="false">
      <c r="A62" s="290"/>
      <c r="B62" s="290"/>
    </row>
    <row r="63" customFormat="false" ht="11.25" hidden="false" customHeight="false" outlineLevel="0" collapsed="false">
      <c r="A63" s="290"/>
      <c r="B63" s="290"/>
    </row>
    <row r="64" customFormat="false" ht="11.25" hidden="false" customHeight="false" outlineLevel="0" collapsed="false">
      <c r="A64" s="290"/>
      <c r="B64" s="290"/>
    </row>
    <row r="65" customFormat="false" ht="11.25" hidden="false" customHeight="false" outlineLevel="0" collapsed="false">
      <c r="A65" s="290"/>
      <c r="B65" s="290"/>
    </row>
    <row r="66" customFormat="false" ht="11.25" hidden="false" customHeight="false" outlineLevel="0" collapsed="false">
      <c r="A66" s="290"/>
      <c r="B66" s="290"/>
    </row>
    <row r="67" customFormat="false" ht="11.25" hidden="false" customHeight="false" outlineLevel="0" collapsed="false">
      <c r="A67" s="290"/>
      <c r="B67" s="290"/>
    </row>
    <row r="68" customFormat="false" ht="11.25" hidden="false" customHeight="false" outlineLevel="0" collapsed="false">
      <c r="A68" s="290"/>
      <c r="B68" s="290"/>
    </row>
    <row r="69" customFormat="false" ht="11.25" hidden="false" customHeight="false" outlineLevel="0" collapsed="false">
      <c r="A69" s="290"/>
      <c r="B69" s="290"/>
    </row>
    <row r="70" customFormat="false" ht="11.25" hidden="false" customHeight="false" outlineLevel="0" collapsed="false">
      <c r="A70" s="290"/>
      <c r="B70" s="290"/>
    </row>
    <row r="71" customFormat="false" ht="11.25" hidden="false" customHeight="false" outlineLevel="0" collapsed="false">
      <c r="A71" s="290"/>
      <c r="B71" s="290"/>
    </row>
    <row r="72" customFormat="false" ht="11.25" hidden="false" customHeight="false" outlineLevel="0" collapsed="false">
      <c r="A72" s="290"/>
      <c r="B72" s="290"/>
    </row>
    <row r="73" customFormat="false" ht="11.25" hidden="false" customHeight="false" outlineLevel="0" collapsed="false">
      <c r="A73" s="290"/>
      <c r="B73" s="290"/>
    </row>
    <row r="74" customFormat="false" ht="11.25" hidden="false" customHeight="false" outlineLevel="0" collapsed="false">
      <c r="A74" s="290"/>
      <c r="B74" s="290"/>
    </row>
    <row r="75" customFormat="false" ht="11.25" hidden="false" customHeight="false" outlineLevel="0" collapsed="false">
      <c r="A75" s="290"/>
      <c r="B75" s="290"/>
    </row>
    <row r="76" customFormat="false" ht="11.25" hidden="false" customHeight="false" outlineLevel="0" collapsed="false">
      <c r="A76" s="290"/>
      <c r="B76" s="290"/>
    </row>
    <row r="77" customFormat="false" ht="11.25" hidden="false" customHeight="false" outlineLevel="0" collapsed="false">
      <c r="A77" s="290"/>
      <c r="B77" s="290"/>
    </row>
    <row r="78" customFormat="false" ht="11.25" hidden="false" customHeight="false" outlineLevel="0" collapsed="false">
      <c r="A78" s="290"/>
      <c r="B78" s="290"/>
    </row>
    <row r="79" customFormat="false" ht="11.25" hidden="false" customHeight="false" outlineLevel="0" collapsed="false">
      <c r="A79" s="290"/>
      <c r="B79" s="290"/>
    </row>
    <row r="80" customFormat="false" ht="11.25" hidden="false" customHeight="false" outlineLevel="0" collapsed="false">
      <c r="A80" s="290"/>
      <c r="B80" s="290"/>
    </row>
    <row r="81" customFormat="false" ht="11.25" hidden="false" customHeight="false" outlineLevel="0" collapsed="false">
      <c r="A81" s="290"/>
      <c r="B81" s="290"/>
    </row>
    <row r="82" customFormat="false" ht="11.25" hidden="false" customHeight="false" outlineLevel="0" collapsed="false">
      <c r="A82" s="290"/>
      <c r="B82" s="290"/>
    </row>
    <row r="83" customFormat="false" ht="11.25" hidden="false" customHeight="false" outlineLevel="0" collapsed="false">
      <c r="A83" s="290"/>
      <c r="B83" s="290"/>
    </row>
    <row r="84" customFormat="false" ht="11.25" hidden="false" customHeight="false" outlineLevel="0" collapsed="false">
      <c r="A84" s="290"/>
      <c r="B84" s="290"/>
    </row>
    <row r="85" customFormat="false" ht="11.25" hidden="false" customHeight="false" outlineLevel="0" collapsed="false">
      <c r="A85" s="290"/>
      <c r="B85" s="290"/>
    </row>
    <row r="86" customFormat="false" ht="11.25" hidden="false" customHeight="false" outlineLevel="0" collapsed="false">
      <c r="A86" s="290"/>
      <c r="B86" s="290"/>
    </row>
    <row r="87" customFormat="false" ht="11.25" hidden="false" customHeight="false" outlineLevel="0" collapsed="false">
      <c r="A87" s="290"/>
      <c r="B87" s="290"/>
    </row>
    <row r="88" customFormat="false" ht="11.25" hidden="false" customHeight="false" outlineLevel="0" collapsed="false">
      <c r="A88" s="290"/>
      <c r="B88" s="290"/>
    </row>
    <row r="89" customFormat="false" ht="11.25" hidden="false" customHeight="false" outlineLevel="0" collapsed="false">
      <c r="A89" s="290"/>
      <c r="B89" s="290"/>
    </row>
    <row r="90" customFormat="false" ht="11.25" hidden="false" customHeight="false" outlineLevel="0" collapsed="false">
      <c r="A90" s="290"/>
      <c r="B90" s="290"/>
    </row>
    <row r="91" customFormat="false" ht="11.25" hidden="false" customHeight="false" outlineLevel="0" collapsed="false">
      <c r="A91" s="290"/>
      <c r="B91" s="290"/>
    </row>
    <row r="92" customFormat="false" ht="11.25" hidden="false" customHeight="false" outlineLevel="0" collapsed="false">
      <c r="A92" s="290"/>
      <c r="B92" s="290"/>
    </row>
    <row r="93" customFormat="false" ht="11.25" hidden="false" customHeight="false" outlineLevel="0" collapsed="false">
      <c r="A93" s="290"/>
      <c r="B93" s="290"/>
    </row>
    <row r="94" customFormat="false" ht="11.25" hidden="false" customHeight="false" outlineLevel="0" collapsed="false">
      <c r="A94" s="290"/>
      <c r="B94" s="290"/>
    </row>
    <row r="95" customFormat="false" ht="11.25" hidden="false" customHeight="false" outlineLevel="0" collapsed="false">
      <c r="A95" s="290"/>
      <c r="B95" s="290"/>
    </row>
    <row r="96" customFormat="false" ht="11.25" hidden="false" customHeight="false" outlineLevel="0" collapsed="false">
      <c r="A96" s="290"/>
      <c r="B96" s="290"/>
    </row>
    <row r="97" customFormat="false" ht="11.25" hidden="false" customHeight="false" outlineLevel="0" collapsed="false">
      <c r="A97" s="290"/>
      <c r="B97" s="290"/>
    </row>
    <row r="98" customFormat="false" ht="11.25" hidden="false" customHeight="false" outlineLevel="0" collapsed="false">
      <c r="A98" s="290"/>
      <c r="B98" s="290"/>
    </row>
    <row r="99" customFormat="false" ht="11.25" hidden="false" customHeight="false" outlineLevel="0" collapsed="false">
      <c r="A99" s="290"/>
      <c r="B99" s="290"/>
    </row>
    <row r="100" customFormat="false" ht="11.25" hidden="false" customHeight="false" outlineLevel="0" collapsed="false">
      <c r="A100" s="290"/>
      <c r="B100" s="290"/>
    </row>
    <row r="101" customFormat="false" ht="11.25" hidden="false" customHeight="false" outlineLevel="0" collapsed="false">
      <c r="A101" s="290"/>
      <c r="B101" s="290"/>
    </row>
    <row r="102" customFormat="false" ht="11.25" hidden="false" customHeight="false" outlineLevel="0" collapsed="false">
      <c r="A102" s="290"/>
      <c r="B102" s="290"/>
    </row>
    <row r="103" customFormat="false" ht="11.25" hidden="false" customHeight="false" outlineLevel="0" collapsed="false">
      <c r="A103" s="290"/>
      <c r="B103" s="290"/>
    </row>
    <row r="104" customFormat="false" ht="11.25" hidden="false" customHeight="false" outlineLevel="0" collapsed="false">
      <c r="A104" s="290"/>
      <c r="B104" s="290"/>
    </row>
    <row r="105" customFormat="false" ht="11.25" hidden="false" customHeight="false" outlineLevel="0" collapsed="false">
      <c r="A105" s="290"/>
      <c r="B105" s="290"/>
    </row>
    <row r="106" customFormat="false" ht="11.25" hidden="false" customHeight="false" outlineLevel="0" collapsed="false">
      <c r="A106" s="290"/>
      <c r="B106" s="290"/>
    </row>
    <row r="107" customFormat="false" ht="11.25" hidden="false" customHeight="false" outlineLevel="0" collapsed="false">
      <c r="A107" s="290"/>
      <c r="B107" s="290"/>
    </row>
    <row r="108" customFormat="false" ht="11.25" hidden="false" customHeight="false" outlineLevel="0" collapsed="false">
      <c r="A108" s="290"/>
      <c r="B108" s="290"/>
    </row>
    <row r="109" customFormat="false" ht="11.25" hidden="false" customHeight="false" outlineLevel="0" collapsed="false">
      <c r="A109" s="290"/>
      <c r="B109" s="290"/>
    </row>
    <row r="110" customFormat="false" ht="11.25" hidden="false" customHeight="false" outlineLevel="0" collapsed="false">
      <c r="A110" s="290"/>
      <c r="B110" s="290"/>
    </row>
    <row r="111" customFormat="false" ht="11.25" hidden="false" customHeight="false" outlineLevel="0" collapsed="false">
      <c r="A111" s="290"/>
      <c r="B111" s="290"/>
    </row>
    <row r="112" customFormat="false" ht="11.25" hidden="false" customHeight="false" outlineLevel="0" collapsed="false">
      <c r="A112" s="290"/>
      <c r="B112" s="290"/>
    </row>
    <row r="113" customFormat="false" ht="11.25" hidden="false" customHeight="false" outlineLevel="0" collapsed="false">
      <c r="A113" s="290"/>
      <c r="B113" s="290"/>
    </row>
    <row r="114" customFormat="false" ht="11.25" hidden="false" customHeight="false" outlineLevel="0" collapsed="false">
      <c r="A114" s="290"/>
      <c r="B114" s="290"/>
    </row>
    <row r="115" customFormat="false" ht="11.25" hidden="false" customHeight="false" outlineLevel="0" collapsed="false">
      <c r="A115" s="290"/>
      <c r="B115" s="290"/>
    </row>
    <row r="116" customFormat="false" ht="11.25" hidden="false" customHeight="false" outlineLevel="0" collapsed="false">
      <c r="A116" s="290"/>
      <c r="B116" s="290"/>
    </row>
    <row r="117" customFormat="false" ht="11.25" hidden="false" customHeight="false" outlineLevel="0" collapsed="false">
      <c r="A117" s="290"/>
      <c r="B117" s="290"/>
    </row>
    <row r="118" customFormat="false" ht="11.25" hidden="false" customHeight="false" outlineLevel="0" collapsed="false">
      <c r="A118" s="290"/>
      <c r="B118" s="290"/>
    </row>
    <row r="119" customFormat="false" ht="11.25" hidden="false" customHeight="false" outlineLevel="0" collapsed="false">
      <c r="A119" s="290"/>
      <c r="B119" s="290"/>
    </row>
    <row r="120" customFormat="false" ht="11.25" hidden="false" customHeight="false" outlineLevel="0" collapsed="false">
      <c r="A120" s="290"/>
      <c r="B120" s="290"/>
    </row>
    <row r="121" customFormat="false" ht="11.25" hidden="false" customHeight="false" outlineLevel="0" collapsed="false">
      <c r="A121" s="290"/>
      <c r="B121" s="290"/>
    </row>
    <row r="122" customFormat="false" ht="11.25" hidden="false" customHeight="false" outlineLevel="0" collapsed="false">
      <c r="A122" s="290"/>
      <c r="B122" s="290"/>
    </row>
    <row r="123" customFormat="false" ht="11.25" hidden="false" customHeight="false" outlineLevel="0" collapsed="false">
      <c r="A123" s="290"/>
      <c r="B123" s="290"/>
    </row>
    <row r="124" customFormat="false" ht="11.25" hidden="false" customHeight="false" outlineLevel="0" collapsed="false">
      <c r="A124" s="290"/>
      <c r="B124" s="290"/>
    </row>
    <row r="125" customFormat="false" ht="11.25" hidden="false" customHeight="false" outlineLevel="0" collapsed="false">
      <c r="A125" s="290"/>
      <c r="B125" s="290"/>
    </row>
    <row r="126" customFormat="false" ht="11.25" hidden="false" customHeight="false" outlineLevel="0" collapsed="false">
      <c r="A126" s="290"/>
      <c r="B126" s="290"/>
    </row>
    <row r="127" customFormat="false" ht="11.25" hidden="false" customHeight="false" outlineLevel="0" collapsed="false">
      <c r="A127" s="290"/>
      <c r="B127" s="290"/>
    </row>
    <row r="128" customFormat="false" ht="11.25" hidden="false" customHeight="false" outlineLevel="0" collapsed="false">
      <c r="A128" s="290"/>
      <c r="B128" s="290"/>
    </row>
    <row r="129" customFormat="false" ht="11.25" hidden="false" customHeight="false" outlineLevel="0" collapsed="false">
      <c r="A129" s="290"/>
      <c r="B129" s="290"/>
    </row>
    <row r="130" customFormat="false" ht="11.25" hidden="false" customHeight="false" outlineLevel="0" collapsed="false">
      <c r="A130" s="290"/>
      <c r="B130" s="290"/>
    </row>
    <row r="131" customFormat="false" ht="11.25" hidden="false" customHeight="false" outlineLevel="0" collapsed="false">
      <c r="A131" s="290"/>
      <c r="B131" s="290"/>
    </row>
    <row r="132" customFormat="false" ht="11.25" hidden="false" customHeight="false" outlineLevel="0" collapsed="false">
      <c r="A132" s="290"/>
      <c r="B132" s="290"/>
    </row>
    <row r="133" customFormat="false" ht="11.25" hidden="false" customHeight="false" outlineLevel="0" collapsed="false">
      <c r="A133" s="290"/>
      <c r="B133" s="290"/>
    </row>
    <row r="134" customFormat="false" ht="11.25" hidden="false" customHeight="false" outlineLevel="0" collapsed="false">
      <c r="A134" s="290"/>
      <c r="B134" s="290"/>
    </row>
    <row r="135" customFormat="false" ht="11.25" hidden="false" customHeight="false" outlineLevel="0" collapsed="false">
      <c r="A135" s="290"/>
      <c r="B135" s="290"/>
    </row>
    <row r="136" customFormat="false" ht="11.25" hidden="false" customHeight="false" outlineLevel="0" collapsed="false">
      <c r="A136" s="290"/>
      <c r="B136" s="290"/>
    </row>
    <row r="137" customFormat="false" ht="11.25" hidden="false" customHeight="false" outlineLevel="0" collapsed="false">
      <c r="A137" s="290"/>
      <c r="B137" s="290"/>
    </row>
    <row r="138" customFormat="false" ht="11.25" hidden="false" customHeight="false" outlineLevel="0" collapsed="false">
      <c r="A138" s="290"/>
      <c r="B138" s="290"/>
    </row>
    <row r="139" customFormat="false" ht="11.25" hidden="false" customHeight="false" outlineLevel="0" collapsed="false">
      <c r="A139" s="290"/>
      <c r="B139" s="290"/>
    </row>
    <row r="140" customFormat="false" ht="11.25" hidden="false" customHeight="false" outlineLevel="0" collapsed="false">
      <c r="A140" s="290"/>
      <c r="B140" s="290"/>
    </row>
    <row r="141" customFormat="false" ht="11.25" hidden="false" customHeight="false" outlineLevel="0" collapsed="false">
      <c r="A141" s="290"/>
      <c r="B141" s="290"/>
    </row>
    <row r="142" customFormat="false" ht="11.25" hidden="false" customHeight="false" outlineLevel="0" collapsed="false">
      <c r="A142" s="290"/>
      <c r="B142" s="290"/>
    </row>
    <row r="143" customFormat="false" ht="11.25" hidden="false" customHeight="false" outlineLevel="0" collapsed="false">
      <c r="A143" s="290"/>
      <c r="B143" s="290"/>
    </row>
    <row r="144" customFormat="false" ht="11.25" hidden="false" customHeight="false" outlineLevel="0" collapsed="false">
      <c r="A144" s="290"/>
      <c r="B144" s="290"/>
    </row>
    <row r="145" customFormat="false" ht="11.25" hidden="false" customHeight="false" outlineLevel="0" collapsed="false">
      <c r="A145" s="290"/>
      <c r="B145" s="290"/>
    </row>
    <row r="146" customFormat="false" ht="11.25" hidden="false" customHeight="false" outlineLevel="0" collapsed="false">
      <c r="A146" s="290"/>
      <c r="B146" s="290"/>
    </row>
    <row r="147" customFormat="false" ht="11.25" hidden="false" customHeight="false" outlineLevel="0" collapsed="false">
      <c r="A147" s="290"/>
      <c r="B147" s="290"/>
    </row>
    <row r="148" customFormat="false" ht="11.25" hidden="false" customHeight="false" outlineLevel="0" collapsed="false">
      <c r="A148" s="290"/>
      <c r="B148" s="290"/>
    </row>
    <row r="149" customFormat="false" ht="11.25" hidden="false" customHeight="false" outlineLevel="0" collapsed="false">
      <c r="A149" s="290"/>
      <c r="B149" s="290"/>
    </row>
    <row r="150" customFormat="false" ht="11.25" hidden="false" customHeight="false" outlineLevel="0" collapsed="false">
      <c r="A150" s="290"/>
      <c r="B150" s="290"/>
    </row>
    <row r="151" customFormat="false" ht="11.25" hidden="false" customHeight="false" outlineLevel="0" collapsed="false">
      <c r="A151" s="290"/>
      <c r="B151" s="290"/>
    </row>
    <row r="152" customFormat="false" ht="11.25" hidden="false" customHeight="false" outlineLevel="0" collapsed="false">
      <c r="A152" s="290"/>
      <c r="B152" s="290"/>
    </row>
    <row r="153" customFormat="false" ht="11.25" hidden="false" customHeight="false" outlineLevel="0" collapsed="false">
      <c r="A153" s="290"/>
      <c r="B153" s="290"/>
    </row>
    <row r="154" customFormat="false" ht="11.25" hidden="false" customHeight="false" outlineLevel="0" collapsed="false">
      <c r="A154" s="290"/>
      <c r="B154" s="290"/>
    </row>
    <row r="155" customFormat="false" ht="11.25" hidden="false" customHeight="false" outlineLevel="0" collapsed="false">
      <c r="A155" s="290"/>
      <c r="B155" s="290"/>
    </row>
    <row r="156" customFormat="false" ht="11.25" hidden="false" customHeight="false" outlineLevel="0" collapsed="false">
      <c r="A156" s="290"/>
      <c r="B156" s="290"/>
    </row>
    <row r="157" customFormat="false" ht="11.25" hidden="false" customHeight="false" outlineLevel="0" collapsed="false">
      <c r="A157" s="290"/>
      <c r="B157" s="290"/>
    </row>
    <row r="158" customFormat="false" ht="11.25" hidden="false" customHeight="false" outlineLevel="0" collapsed="false">
      <c r="A158" s="290"/>
      <c r="B158" s="290"/>
    </row>
    <row r="159" customFormat="false" ht="11.25" hidden="false" customHeight="false" outlineLevel="0" collapsed="false">
      <c r="A159" s="290"/>
      <c r="B159" s="290"/>
    </row>
    <row r="160" customFormat="false" ht="11.25" hidden="false" customHeight="false" outlineLevel="0" collapsed="false">
      <c r="A160" s="290"/>
      <c r="B160" s="290"/>
    </row>
    <row r="161" customFormat="false" ht="11.25" hidden="false" customHeight="false" outlineLevel="0" collapsed="false">
      <c r="A161" s="290"/>
      <c r="B161" s="290"/>
    </row>
    <row r="162" customFormat="false" ht="11.25" hidden="false" customHeight="false" outlineLevel="0" collapsed="false">
      <c r="A162" s="290"/>
      <c r="B162" s="290"/>
    </row>
    <row r="163" customFormat="false" ht="11.25" hidden="false" customHeight="false" outlineLevel="0" collapsed="false">
      <c r="A163" s="290"/>
      <c r="B163" s="290"/>
    </row>
    <row r="164" customFormat="false" ht="11.25" hidden="false" customHeight="false" outlineLevel="0" collapsed="false">
      <c r="A164" s="290"/>
      <c r="B164" s="290"/>
    </row>
    <row r="165" customFormat="false" ht="11.25" hidden="false" customHeight="false" outlineLevel="0" collapsed="false">
      <c r="A165" s="290"/>
      <c r="B165" s="290"/>
    </row>
    <row r="166" customFormat="false" ht="11.25" hidden="false" customHeight="false" outlineLevel="0" collapsed="false">
      <c r="A166" s="290"/>
      <c r="B166" s="290"/>
    </row>
    <row r="167" customFormat="false" ht="11.25" hidden="false" customHeight="false" outlineLevel="0" collapsed="false">
      <c r="A167" s="290"/>
      <c r="B167" s="290"/>
    </row>
    <row r="168" customFormat="false" ht="11.25" hidden="false" customHeight="false" outlineLevel="0" collapsed="false">
      <c r="A168" s="290"/>
      <c r="B168" s="290"/>
    </row>
    <row r="169" customFormat="false" ht="11.25" hidden="false" customHeight="false" outlineLevel="0" collapsed="false">
      <c r="A169" s="290"/>
      <c r="B169" s="290"/>
    </row>
    <row r="170" customFormat="false" ht="11.25" hidden="false" customHeight="false" outlineLevel="0" collapsed="false">
      <c r="A170" s="290"/>
      <c r="B170" s="290"/>
    </row>
    <row r="171" customFormat="false" ht="11.25" hidden="false" customHeight="false" outlineLevel="0" collapsed="false">
      <c r="A171" s="290"/>
      <c r="B171" s="290"/>
    </row>
    <row r="172" customFormat="false" ht="11.25" hidden="false" customHeight="false" outlineLevel="0" collapsed="false">
      <c r="A172" s="290"/>
      <c r="B172" s="290"/>
    </row>
    <row r="173" customFormat="false" ht="11.25" hidden="false" customHeight="false" outlineLevel="0" collapsed="false">
      <c r="A173" s="290"/>
      <c r="B173" s="290"/>
    </row>
    <row r="174" customFormat="false" ht="11.25" hidden="false" customHeight="false" outlineLevel="0" collapsed="false">
      <c r="A174" s="290"/>
      <c r="B174" s="290"/>
    </row>
    <row r="175" customFormat="false" ht="11.25" hidden="false" customHeight="false" outlineLevel="0" collapsed="false">
      <c r="A175" s="290"/>
      <c r="B175" s="290"/>
    </row>
    <row r="176" customFormat="false" ht="11.25" hidden="false" customHeight="false" outlineLevel="0" collapsed="false">
      <c r="A176" s="290"/>
      <c r="B176" s="290"/>
    </row>
    <row r="177" customFormat="false" ht="11.25" hidden="false" customHeight="false" outlineLevel="0" collapsed="false">
      <c r="A177" s="290"/>
      <c r="B177" s="290"/>
    </row>
    <row r="178" customFormat="false" ht="11.25" hidden="false" customHeight="false" outlineLevel="0" collapsed="false">
      <c r="A178" s="290"/>
      <c r="B178" s="290"/>
    </row>
    <row r="179" customFormat="false" ht="11.25" hidden="false" customHeight="false" outlineLevel="0" collapsed="false">
      <c r="A179" s="290"/>
      <c r="B179" s="290"/>
    </row>
    <row r="180" customFormat="false" ht="11.25" hidden="false" customHeight="false" outlineLevel="0" collapsed="false">
      <c r="A180" s="290"/>
      <c r="B180" s="290"/>
    </row>
    <row r="181" customFormat="false" ht="11.25" hidden="false" customHeight="false" outlineLevel="0" collapsed="false">
      <c r="A181" s="290"/>
      <c r="B181" s="290"/>
    </row>
    <row r="182" customFormat="false" ht="11.25" hidden="false" customHeight="false" outlineLevel="0" collapsed="false">
      <c r="A182" s="290"/>
      <c r="B182" s="290"/>
    </row>
    <row r="183" customFormat="false" ht="11.25" hidden="false" customHeight="false" outlineLevel="0" collapsed="false">
      <c r="A183" s="290"/>
      <c r="B183" s="290"/>
    </row>
    <row r="184" customFormat="false" ht="11.25" hidden="false" customHeight="false" outlineLevel="0" collapsed="false">
      <c r="A184" s="290"/>
      <c r="B184" s="290"/>
    </row>
    <row r="185" customFormat="false" ht="11.25" hidden="false" customHeight="false" outlineLevel="0" collapsed="false">
      <c r="A185" s="290"/>
      <c r="B185" s="290"/>
    </row>
    <row r="186" customFormat="false" ht="11.25" hidden="false" customHeight="false" outlineLevel="0" collapsed="false">
      <c r="A186" s="290"/>
      <c r="B186" s="290"/>
    </row>
    <row r="187" customFormat="false" ht="11.25" hidden="false" customHeight="false" outlineLevel="0" collapsed="false">
      <c r="A187" s="290"/>
      <c r="B187" s="290"/>
    </row>
    <row r="188" customFormat="false" ht="11.25" hidden="false" customHeight="false" outlineLevel="0" collapsed="false">
      <c r="A188" s="290"/>
      <c r="B188" s="290"/>
    </row>
    <row r="189" customFormat="false" ht="11.25" hidden="false" customHeight="false" outlineLevel="0" collapsed="false">
      <c r="A189" s="290"/>
      <c r="B189" s="290"/>
    </row>
    <row r="190" customFormat="false" ht="11.25" hidden="false" customHeight="false" outlineLevel="0" collapsed="false">
      <c r="A190" s="290"/>
      <c r="B190" s="290"/>
    </row>
    <row r="191" customFormat="false" ht="11.25" hidden="false" customHeight="false" outlineLevel="0" collapsed="false">
      <c r="A191" s="290"/>
      <c r="B191" s="290"/>
    </row>
    <row r="192" customFormat="false" ht="11.25" hidden="false" customHeight="false" outlineLevel="0" collapsed="false">
      <c r="A192" s="290"/>
      <c r="B192" s="290"/>
    </row>
    <row r="193" customFormat="false" ht="11.25" hidden="false" customHeight="false" outlineLevel="0" collapsed="false">
      <c r="A193" s="290"/>
      <c r="B193" s="290"/>
    </row>
    <row r="194" customFormat="false" ht="11.25" hidden="false" customHeight="false" outlineLevel="0" collapsed="false">
      <c r="A194" s="290"/>
      <c r="B194" s="290"/>
    </row>
    <row r="195" customFormat="false" ht="11.25" hidden="false" customHeight="false" outlineLevel="0" collapsed="false">
      <c r="A195" s="290"/>
      <c r="B195" s="290"/>
    </row>
    <row r="196" customFormat="false" ht="11.25" hidden="false" customHeight="false" outlineLevel="0" collapsed="false">
      <c r="A196" s="290"/>
      <c r="B196" s="290"/>
    </row>
    <row r="197" customFormat="false" ht="11.25" hidden="false" customHeight="false" outlineLevel="0" collapsed="false">
      <c r="A197" s="290"/>
      <c r="B197" s="290"/>
    </row>
    <row r="198" customFormat="false" ht="11.25" hidden="false" customHeight="false" outlineLevel="0" collapsed="false">
      <c r="A198" s="290"/>
      <c r="B198" s="290"/>
    </row>
    <row r="199" customFormat="false" ht="11.25" hidden="false" customHeight="false" outlineLevel="0" collapsed="false">
      <c r="A199" s="290"/>
      <c r="B199" s="290"/>
    </row>
    <row r="200" customFormat="false" ht="11.25" hidden="false" customHeight="false" outlineLevel="0" collapsed="false">
      <c r="A200" s="290"/>
      <c r="B200" s="290"/>
    </row>
    <row r="201" customFormat="false" ht="11.25" hidden="false" customHeight="false" outlineLevel="0" collapsed="false">
      <c r="A201" s="290"/>
      <c r="B201" s="290"/>
    </row>
    <row r="202" customFormat="false" ht="11.25" hidden="false" customHeight="false" outlineLevel="0" collapsed="false">
      <c r="A202" s="290"/>
      <c r="B202" s="290"/>
    </row>
    <row r="203" customFormat="false" ht="11.25" hidden="false" customHeight="false" outlineLevel="0" collapsed="false">
      <c r="A203" s="290"/>
      <c r="B203" s="290"/>
    </row>
    <row r="204" customFormat="false" ht="11.25" hidden="false" customHeight="false" outlineLevel="0" collapsed="false">
      <c r="A204" s="290"/>
      <c r="B204" s="290"/>
    </row>
    <row r="205" customFormat="false" ht="11.25" hidden="false" customHeight="false" outlineLevel="0" collapsed="false">
      <c r="A205" s="290"/>
      <c r="B205" s="290"/>
    </row>
    <row r="206" customFormat="false" ht="11.25" hidden="false" customHeight="false" outlineLevel="0" collapsed="false">
      <c r="A206" s="290"/>
      <c r="B206" s="290"/>
    </row>
    <row r="207" customFormat="false" ht="11.25" hidden="false" customHeight="false" outlineLevel="0" collapsed="false">
      <c r="A207" s="290"/>
      <c r="B207" s="290"/>
    </row>
    <row r="208" customFormat="false" ht="11.25" hidden="false" customHeight="false" outlineLevel="0" collapsed="false">
      <c r="A208" s="290"/>
      <c r="B208" s="290"/>
    </row>
    <row r="209" customFormat="false" ht="11.25" hidden="false" customHeight="false" outlineLevel="0" collapsed="false">
      <c r="A209" s="290"/>
      <c r="B209" s="290"/>
    </row>
    <row r="210" customFormat="false" ht="11.25" hidden="false" customHeight="false" outlineLevel="0" collapsed="false">
      <c r="A210" s="290"/>
      <c r="B210" s="290"/>
    </row>
    <row r="211" customFormat="false" ht="11.25" hidden="false" customHeight="false" outlineLevel="0" collapsed="false">
      <c r="A211" s="290"/>
      <c r="B211" s="290"/>
    </row>
    <row r="212" customFormat="false" ht="11.25" hidden="false" customHeight="false" outlineLevel="0" collapsed="false">
      <c r="A212" s="290"/>
      <c r="B212" s="290"/>
    </row>
    <row r="213" customFormat="false" ht="11.25" hidden="false" customHeight="false" outlineLevel="0" collapsed="false">
      <c r="A213" s="290"/>
      <c r="B213" s="290"/>
    </row>
    <row r="214" customFormat="false" ht="11.25" hidden="false" customHeight="false" outlineLevel="0" collapsed="false">
      <c r="A214" s="290"/>
      <c r="B214" s="290"/>
    </row>
    <row r="215" customFormat="false" ht="11.25" hidden="false" customHeight="false" outlineLevel="0" collapsed="false">
      <c r="A215" s="290"/>
      <c r="B215" s="290"/>
    </row>
    <row r="216" customFormat="false" ht="11.25" hidden="false" customHeight="false" outlineLevel="0" collapsed="false">
      <c r="A216" s="290"/>
      <c r="B216" s="290"/>
    </row>
    <row r="217" customFormat="false" ht="11.25" hidden="false" customHeight="false" outlineLevel="0" collapsed="false">
      <c r="A217" s="290"/>
      <c r="B217" s="290"/>
    </row>
    <row r="218" customFormat="false" ht="11.25" hidden="false" customHeight="false" outlineLevel="0" collapsed="false">
      <c r="A218" s="290"/>
      <c r="B218" s="290"/>
    </row>
    <row r="219" customFormat="false" ht="11.25" hidden="false" customHeight="false" outlineLevel="0" collapsed="false">
      <c r="A219" s="290"/>
      <c r="B219" s="290"/>
    </row>
    <row r="220" customFormat="false" ht="11.25" hidden="false" customHeight="false" outlineLevel="0" collapsed="false">
      <c r="A220" s="290"/>
      <c r="B220" s="290"/>
    </row>
    <row r="221" customFormat="false" ht="11.25" hidden="false" customHeight="false" outlineLevel="0" collapsed="false">
      <c r="A221" s="290"/>
      <c r="B221" s="290"/>
    </row>
    <row r="222" customFormat="false" ht="11.25" hidden="false" customHeight="false" outlineLevel="0" collapsed="false">
      <c r="A222" s="290"/>
      <c r="B222" s="290"/>
    </row>
    <row r="223" customFormat="false" ht="11.25" hidden="false" customHeight="false" outlineLevel="0" collapsed="false">
      <c r="A223" s="290"/>
      <c r="B223" s="290"/>
    </row>
    <row r="224" customFormat="false" ht="11.25" hidden="false" customHeight="false" outlineLevel="0" collapsed="false">
      <c r="A224" s="290"/>
      <c r="B224" s="290"/>
    </row>
    <row r="225" customFormat="false" ht="11.25" hidden="false" customHeight="false" outlineLevel="0" collapsed="false">
      <c r="A225" s="290"/>
      <c r="B225" s="290"/>
    </row>
    <row r="226" customFormat="false" ht="11.25" hidden="false" customHeight="false" outlineLevel="0" collapsed="false">
      <c r="A226" s="290"/>
      <c r="B226" s="290"/>
    </row>
    <row r="227" customFormat="false" ht="11.25" hidden="false" customHeight="false" outlineLevel="0" collapsed="false">
      <c r="A227" s="290"/>
      <c r="B227" s="290"/>
    </row>
    <row r="228" customFormat="false" ht="11.25" hidden="false" customHeight="false" outlineLevel="0" collapsed="false">
      <c r="A228" s="290"/>
      <c r="B228" s="290"/>
    </row>
    <row r="229" customFormat="false" ht="11.25" hidden="false" customHeight="false" outlineLevel="0" collapsed="false">
      <c r="A229" s="290"/>
      <c r="B229" s="290"/>
    </row>
    <row r="230" customFormat="false" ht="11.25" hidden="false" customHeight="false" outlineLevel="0" collapsed="false">
      <c r="A230" s="290"/>
      <c r="B230" s="290"/>
    </row>
    <row r="231" customFormat="false" ht="11.25" hidden="false" customHeight="false" outlineLevel="0" collapsed="false">
      <c r="A231" s="290"/>
      <c r="B231" s="290"/>
    </row>
    <row r="232" customFormat="false" ht="11.25" hidden="false" customHeight="false" outlineLevel="0" collapsed="false">
      <c r="A232" s="290"/>
      <c r="B232" s="290"/>
    </row>
    <row r="233" customFormat="false" ht="11.25" hidden="false" customHeight="false" outlineLevel="0" collapsed="false">
      <c r="A233" s="290"/>
      <c r="B233" s="290"/>
    </row>
    <row r="234" customFormat="false" ht="11.25" hidden="false" customHeight="false" outlineLevel="0" collapsed="false">
      <c r="A234" s="290"/>
      <c r="B234" s="290"/>
    </row>
    <row r="235" customFormat="false" ht="11.25" hidden="false" customHeight="false" outlineLevel="0" collapsed="false">
      <c r="A235" s="290"/>
      <c r="B235" s="290"/>
    </row>
    <row r="236" customFormat="false" ht="11.25" hidden="false" customHeight="false" outlineLevel="0" collapsed="false">
      <c r="A236" s="290"/>
      <c r="B236" s="290"/>
    </row>
    <row r="237" customFormat="false" ht="11.25" hidden="false" customHeight="false" outlineLevel="0" collapsed="false">
      <c r="A237" s="290"/>
      <c r="B237" s="290"/>
    </row>
    <row r="238" customFormat="false" ht="11.25" hidden="false" customHeight="false" outlineLevel="0" collapsed="false">
      <c r="A238" s="290"/>
      <c r="B238" s="290"/>
    </row>
    <row r="239" customFormat="false" ht="11.25" hidden="false" customHeight="false" outlineLevel="0" collapsed="false">
      <c r="A239" s="290"/>
      <c r="B239" s="290"/>
    </row>
    <row r="240" customFormat="false" ht="11.25" hidden="false" customHeight="false" outlineLevel="0" collapsed="false">
      <c r="A240" s="290"/>
      <c r="B240" s="290"/>
    </row>
    <row r="241" customFormat="false" ht="11.25" hidden="false" customHeight="false" outlineLevel="0" collapsed="false">
      <c r="A241" s="290"/>
      <c r="B241" s="290"/>
    </row>
    <row r="242" customFormat="false" ht="11.25" hidden="false" customHeight="false" outlineLevel="0" collapsed="false">
      <c r="A242" s="290"/>
      <c r="B242" s="290"/>
    </row>
    <row r="243" customFormat="false" ht="11.25" hidden="false" customHeight="false" outlineLevel="0" collapsed="false">
      <c r="A243" s="290"/>
      <c r="B243" s="290"/>
    </row>
    <row r="244" customFormat="false" ht="11.25" hidden="false" customHeight="false" outlineLevel="0" collapsed="false">
      <c r="A244" s="290"/>
      <c r="B244" s="290"/>
    </row>
    <row r="245" customFormat="false" ht="11.25" hidden="false" customHeight="false" outlineLevel="0" collapsed="false">
      <c r="A245" s="290"/>
      <c r="B245" s="290"/>
    </row>
    <row r="246" customFormat="false" ht="11.25" hidden="false" customHeight="false" outlineLevel="0" collapsed="false">
      <c r="A246" s="290"/>
      <c r="B246" s="290"/>
    </row>
    <row r="247" customFormat="false" ht="11.25" hidden="false" customHeight="false" outlineLevel="0" collapsed="false">
      <c r="A247" s="290"/>
      <c r="B247" s="290"/>
    </row>
    <row r="248" customFormat="false" ht="11.25" hidden="false" customHeight="false" outlineLevel="0" collapsed="false">
      <c r="A248" s="290"/>
      <c r="B248" s="290"/>
    </row>
    <row r="249" customFormat="false" ht="11.25" hidden="false" customHeight="false" outlineLevel="0" collapsed="false">
      <c r="A249" s="290"/>
      <c r="B249" s="290"/>
    </row>
    <row r="250" customFormat="false" ht="11.25" hidden="false" customHeight="false" outlineLevel="0" collapsed="false">
      <c r="A250" s="290"/>
      <c r="B250" s="290"/>
    </row>
    <row r="251" customFormat="false" ht="11.25" hidden="false" customHeight="false" outlineLevel="0" collapsed="false">
      <c r="A251" s="290"/>
      <c r="B251" s="290"/>
    </row>
    <row r="252" customFormat="false" ht="11.25" hidden="false" customHeight="false" outlineLevel="0" collapsed="false">
      <c r="A252" s="290"/>
      <c r="B252" s="290"/>
    </row>
    <row r="253" customFormat="false" ht="11.25" hidden="false" customHeight="false" outlineLevel="0" collapsed="false">
      <c r="A253" s="290"/>
      <c r="B253" s="290"/>
    </row>
    <row r="254" customFormat="false" ht="11.25" hidden="false" customHeight="false" outlineLevel="0" collapsed="false">
      <c r="A254" s="290"/>
      <c r="B254" s="290"/>
    </row>
    <row r="255" customFormat="false" ht="11.25" hidden="false" customHeight="false" outlineLevel="0" collapsed="false">
      <c r="A255" s="290"/>
      <c r="B255" s="290"/>
    </row>
    <row r="256" customFormat="false" ht="11.25" hidden="false" customHeight="false" outlineLevel="0" collapsed="false">
      <c r="A256" s="290"/>
      <c r="B256" s="290"/>
    </row>
    <row r="257" customFormat="false" ht="11.25" hidden="false" customHeight="false" outlineLevel="0" collapsed="false">
      <c r="A257" s="290"/>
      <c r="B257" s="290"/>
    </row>
    <row r="258" customFormat="false" ht="11.25" hidden="false" customHeight="false" outlineLevel="0" collapsed="false">
      <c r="A258" s="290"/>
      <c r="B258" s="290"/>
    </row>
    <row r="259" customFormat="false" ht="11.25" hidden="false" customHeight="false" outlineLevel="0" collapsed="false">
      <c r="A259" s="290"/>
      <c r="B259" s="290"/>
    </row>
    <row r="260" customFormat="false" ht="11.25" hidden="false" customHeight="false" outlineLevel="0" collapsed="false">
      <c r="A260" s="290"/>
      <c r="B260" s="290"/>
    </row>
    <row r="261" customFormat="false" ht="11.25" hidden="false" customHeight="false" outlineLevel="0" collapsed="false">
      <c r="A261" s="290"/>
      <c r="B261" s="290"/>
    </row>
    <row r="262" customFormat="false" ht="11.25" hidden="false" customHeight="false" outlineLevel="0" collapsed="false">
      <c r="A262" s="290"/>
      <c r="B262" s="290"/>
    </row>
    <row r="263" customFormat="false" ht="11.25" hidden="false" customHeight="false" outlineLevel="0" collapsed="false">
      <c r="A263" s="290"/>
      <c r="B263" s="290"/>
    </row>
    <row r="264" customFormat="false" ht="11.25" hidden="false" customHeight="false" outlineLevel="0" collapsed="false">
      <c r="A264" s="290"/>
      <c r="B264" s="290"/>
    </row>
    <row r="265" customFormat="false" ht="11.25" hidden="false" customHeight="false" outlineLevel="0" collapsed="false">
      <c r="A265" s="290"/>
      <c r="B265" s="290"/>
    </row>
    <row r="266" customFormat="false" ht="11.25" hidden="false" customHeight="false" outlineLevel="0" collapsed="false">
      <c r="A266" s="290"/>
      <c r="B266" s="290"/>
    </row>
    <row r="267" customFormat="false" ht="11.25" hidden="false" customHeight="false" outlineLevel="0" collapsed="false">
      <c r="A267" s="290"/>
      <c r="B267" s="290"/>
    </row>
    <row r="268" customFormat="false" ht="11.25" hidden="false" customHeight="false" outlineLevel="0" collapsed="false">
      <c r="A268" s="290"/>
      <c r="B268" s="290"/>
    </row>
    <row r="269" customFormat="false" ht="11.25" hidden="false" customHeight="false" outlineLevel="0" collapsed="false">
      <c r="A269" s="290"/>
      <c r="B269" s="290"/>
    </row>
    <row r="270" customFormat="false" ht="11.25" hidden="false" customHeight="false" outlineLevel="0" collapsed="false">
      <c r="A270" s="290"/>
      <c r="B270" s="290"/>
    </row>
    <row r="271" customFormat="false" ht="11.25" hidden="false" customHeight="false" outlineLevel="0" collapsed="false">
      <c r="A271" s="290"/>
      <c r="B271" s="290"/>
    </row>
    <row r="272" customFormat="false" ht="11.25" hidden="false" customHeight="false" outlineLevel="0" collapsed="false">
      <c r="A272" s="290"/>
      <c r="B272" s="290"/>
    </row>
    <row r="273" customFormat="false" ht="11.25" hidden="false" customHeight="false" outlineLevel="0" collapsed="false">
      <c r="A273" s="290"/>
      <c r="B273" s="290"/>
    </row>
    <row r="274" customFormat="false" ht="11.25" hidden="false" customHeight="false" outlineLevel="0" collapsed="false">
      <c r="A274" s="290"/>
      <c r="B274" s="290"/>
    </row>
    <row r="275" customFormat="false" ht="11.25" hidden="false" customHeight="false" outlineLevel="0" collapsed="false">
      <c r="A275" s="290"/>
      <c r="B275" s="290"/>
    </row>
    <row r="276" customFormat="false" ht="11.25" hidden="false" customHeight="false" outlineLevel="0" collapsed="false">
      <c r="A276" s="290"/>
      <c r="B276" s="290"/>
    </row>
    <row r="277" customFormat="false" ht="11.25" hidden="false" customHeight="false" outlineLevel="0" collapsed="false">
      <c r="A277" s="290"/>
      <c r="B277" s="290"/>
    </row>
    <row r="278" customFormat="false" ht="11.25" hidden="false" customHeight="false" outlineLevel="0" collapsed="false">
      <c r="A278" s="290"/>
      <c r="B278" s="290"/>
    </row>
    <row r="279" customFormat="false" ht="11.25" hidden="false" customHeight="false" outlineLevel="0" collapsed="false">
      <c r="A279" s="290"/>
      <c r="B279" s="290"/>
    </row>
    <row r="280" customFormat="false" ht="11.25" hidden="false" customHeight="false" outlineLevel="0" collapsed="false">
      <c r="A280" s="290"/>
      <c r="B280" s="290"/>
    </row>
    <row r="281" customFormat="false" ht="11.25" hidden="false" customHeight="false" outlineLevel="0" collapsed="false">
      <c r="A281" s="290"/>
      <c r="B281" s="290"/>
    </row>
    <row r="282" customFormat="false" ht="11.25" hidden="false" customHeight="false" outlineLevel="0" collapsed="false">
      <c r="A282" s="290"/>
      <c r="B282" s="290"/>
    </row>
    <row r="283" customFormat="false" ht="11.25" hidden="false" customHeight="false" outlineLevel="0" collapsed="false">
      <c r="A283" s="290"/>
      <c r="B283" s="290"/>
    </row>
    <row r="284" customFormat="false" ht="11.25" hidden="false" customHeight="false" outlineLevel="0" collapsed="false">
      <c r="A284" s="290"/>
      <c r="B284" s="290"/>
    </row>
    <row r="285" customFormat="false" ht="11.25" hidden="false" customHeight="false" outlineLevel="0" collapsed="false">
      <c r="A285" s="290"/>
      <c r="B285" s="290"/>
    </row>
    <row r="286" customFormat="false" ht="11.25" hidden="false" customHeight="false" outlineLevel="0" collapsed="false">
      <c r="A286" s="290"/>
      <c r="B286" s="290"/>
    </row>
    <row r="287" customFormat="false" ht="11.25" hidden="false" customHeight="false" outlineLevel="0" collapsed="false">
      <c r="A287" s="290"/>
      <c r="B287" s="290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EV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cols>
    <col collapsed="false" customWidth="true" hidden="false" outlineLevel="0" max="1" min="1" style="290" width="15.01"/>
    <col collapsed="false" customWidth="true" hidden="false" outlineLevel="0" max="6" min="6" style="290" width="3.71"/>
    <col collapsed="false" customWidth="true" hidden="false" outlineLevel="0" max="8" min="7" style="290" width="4"/>
    <col collapsed="false" customWidth="true" hidden="false" outlineLevel="0" max="10" min="10" style="290" width="32.28"/>
    <col collapsed="false" customWidth="true" hidden="false" outlineLevel="0" max="11" min="11" style="290" width="31.14"/>
    <col collapsed="false" customWidth="true" hidden="false" outlineLevel="0" max="13" min="13" style="290" width="25.43"/>
    <col collapsed="false" customWidth="true" hidden="false" outlineLevel="0" max="17" min="17" style="290" width="21.43"/>
    <col collapsed="false" customWidth="true" hidden="false" outlineLevel="0" max="125" min="46" style="290" width="21.15"/>
  </cols>
  <sheetData>
    <row r="1" s="133" customFormat="true" ht="12.75" hidden="false" customHeight="true" outlineLevel="0" collapsed="false">
      <c r="C1" s="145"/>
      <c r="D1" s="322" t="e">
        <f aca="false">#NAME? &amp; " " &amp; #NAME?</f>
        <v>#N/A</v>
      </c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324"/>
      <c r="AX1" s="324"/>
      <c r="AY1" s="325"/>
      <c r="AZ1" s="325"/>
      <c r="BA1" s="325"/>
      <c r="BB1" s="325"/>
      <c r="BC1" s="325"/>
      <c r="BD1" s="325"/>
      <c r="BE1" s="154" t="s">
        <v>161</v>
      </c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 t="s">
        <v>634</v>
      </c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 t="s">
        <v>635</v>
      </c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 t="s">
        <v>636</v>
      </c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37"/>
    </row>
    <row r="2" s="133" customFormat="true" ht="11.25" hidden="false" customHeight="true" outlineLevel="0" collapsed="false">
      <c r="C2" s="145"/>
      <c r="D2" s="326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7" t="s">
        <v>166</v>
      </c>
      <c r="BF2" s="157"/>
      <c r="BG2" s="157"/>
      <c r="BH2" s="157"/>
      <c r="BI2" s="157" t="s">
        <v>167</v>
      </c>
      <c r="BJ2" s="157"/>
      <c r="BK2" s="157"/>
      <c r="BL2" s="157"/>
      <c r="BM2" s="157" t="s">
        <v>168</v>
      </c>
      <c r="BN2" s="157"/>
      <c r="BO2" s="157"/>
      <c r="BP2" s="157"/>
      <c r="BQ2" s="157" t="s">
        <v>169</v>
      </c>
      <c r="BR2" s="157"/>
      <c r="BS2" s="157"/>
      <c r="BT2" s="157"/>
      <c r="BU2" s="158" t="e">
        <f aca="false">"Осталось профинансировать всего по ИП по результатам отчетного периода за " &amp; BE1 &amp; " " &amp; #NAME? &amp; " года ³"</f>
        <v>#N/A</v>
      </c>
      <c r="BV2" s="157" t="s">
        <v>166</v>
      </c>
      <c r="BW2" s="157"/>
      <c r="BX2" s="157"/>
      <c r="BY2" s="157"/>
      <c r="BZ2" s="157" t="s">
        <v>170</v>
      </c>
      <c r="CA2" s="157"/>
      <c r="CB2" s="157"/>
      <c r="CC2" s="157"/>
      <c r="CD2" s="157" t="s">
        <v>171</v>
      </c>
      <c r="CE2" s="157"/>
      <c r="CF2" s="157"/>
      <c r="CG2" s="157"/>
      <c r="CH2" s="157" t="s">
        <v>172</v>
      </c>
      <c r="CI2" s="157"/>
      <c r="CJ2" s="157"/>
      <c r="CK2" s="157"/>
      <c r="CL2" s="158" t="e">
        <f aca="false">"Осталось профинансировать всего по ИП по результатам отчетного периода за " &amp; BV1 &amp; " " &amp; #NAME? &amp; " года ³"</f>
        <v>#N/A</v>
      </c>
      <c r="CM2" s="157" t="s">
        <v>166</v>
      </c>
      <c r="CN2" s="157"/>
      <c r="CO2" s="157"/>
      <c r="CP2" s="157"/>
      <c r="CQ2" s="157" t="s">
        <v>173</v>
      </c>
      <c r="CR2" s="157"/>
      <c r="CS2" s="157"/>
      <c r="CT2" s="157"/>
      <c r="CU2" s="157" t="s">
        <v>174</v>
      </c>
      <c r="CV2" s="157"/>
      <c r="CW2" s="157"/>
      <c r="CX2" s="157"/>
      <c r="CY2" s="157" t="s">
        <v>175</v>
      </c>
      <c r="CZ2" s="157"/>
      <c r="DA2" s="157"/>
      <c r="DB2" s="157"/>
      <c r="DC2" s="158" t="e">
        <f aca="false">"Осталось профинансировать всего по ИП по результатам отчетного периода за " &amp; CM1 &amp; " " &amp; #NAME? &amp; " года ³"</f>
        <v>#N/A</v>
      </c>
      <c r="DD2" s="157" t="s">
        <v>166</v>
      </c>
      <c r="DE2" s="157"/>
      <c r="DF2" s="157"/>
      <c r="DG2" s="157"/>
      <c r="DH2" s="157" t="s">
        <v>176</v>
      </c>
      <c r="DI2" s="157"/>
      <c r="DJ2" s="157"/>
      <c r="DK2" s="157"/>
      <c r="DL2" s="157" t="s">
        <v>177</v>
      </c>
      <c r="DM2" s="157"/>
      <c r="DN2" s="157"/>
      <c r="DO2" s="157"/>
      <c r="DP2" s="157" t="s">
        <v>178</v>
      </c>
      <c r="DQ2" s="157"/>
      <c r="DR2" s="157"/>
      <c r="DS2" s="157"/>
      <c r="DT2" s="158" t="e">
        <f aca="false">"Осталось профинансировать всего по ИП по результатам отчетного периода за " &amp; DD1 &amp; " " &amp; #NAME? &amp; " года ³"</f>
        <v>#N/A</v>
      </c>
      <c r="DU2" s="327"/>
      <c r="DV2" s="137"/>
      <c r="DW2" s="138"/>
      <c r="DX2" s="138"/>
      <c r="DY2" s="138"/>
      <c r="DZ2" s="138"/>
      <c r="EA2" s="138"/>
    </row>
    <row r="3" s="133" customFormat="true" ht="20.25" hidden="false" customHeight="true" outlineLevel="0" collapsed="false">
      <c r="C3" s="145"/>
      <c r="D3" s="157" t="s">
        <v>179</v>
      </c>
      <c r="E3" s="157" t="s">
        <v>180</v>
      </c>
      <c r="F3" s="157" t="s">
        <v>181</v>
      </c>
      <c r="G3" s="157" t="s">
        <v>182</v>
      </c>
      <c r="H3" s="155" t="s">
        <v>183</v>
      </c>
      <c r="I3" s="155" t="s">
        <v>184</v>
      </c>
      <c r="J3" s="155"/>
      <c r="K3" s="155"/>
      <c r="L3" s="155"/>
      <c r="M3" s="155"/>
      <c r="N3" s="155" t="s">
        <v>185</v>
      </c>
      <c r="O3" s="155" t="s">
        <v>186</v>
      </c>
      <c r="P3" s="155" t="s">
        <v>187</v>
      </c>
      <c r="Q3" s="155"/>
      <c r="R3" s="155" t="s">
        <v>188</v>
      </c>
      <c r="S3" s="155"/>
      <c r="T3" s="155" t="s">
        <v>189</v>
      </c>
      <c r="U3" s="159"/>
      <c r="V3" s="160" t="s">
        <v>190</v>
      </c>
      <c r="W3" s="155" t="s">
        <v>191</v>
      </c>
      <c r="X3" s="155" t="s">
        <v>192</v>
      </c>
      <c r="Y3" s="155" t="s">
        <v>193</v>
      </c>
      <c r="Z3" s="155" t="s">
        <v>194</v>
      </c>
      <c r="AA3" s="155"/>
      <c r="AB3" s="155"/>
      <c r="AC3" s="155"/>
      <c r="AD3" s="155"/>
      <c r="AE3" s="155"/>
      <c r="AF3" s="155"/>
      <c r="AG3" s="155" t="s">
        <v>184</v>
      </c>
      <c r="AH3" s="155"/>
      <c r="AI3" s="155"/>
      <c r="AJ3" s="155"/>
      <c r="AK3" s="155"/>
      <c r="AL3" s="159"/>
      <c r="AM3" s="160" t="s">
        <v>195</v>
      </c>
      <c r="AN3" s="155" t="s">
        <v>196</v>
      </c>
      <c r="AO3" s="155" t="s">
        <v>197</v>
      </c>
      <c r="AP3" s="155" t="s">
        <v>198</v>
      </c>
      <c r="AQ3" s="155" t="s">
        <v>199</v>
      </c>
      <c r="AR3" s="155" t="s">
        <v>200</v>
      </c>
      <c r="AS3" s="155" t="s">
        <v>201</v>
      </c>
      <c r="AT3" s="155" t="s">
        <v>202</v>
      </c>
      <c r="AU3" s="155" t="s">
        <v>203</v>
      </c>
      <c r="AV3" s="155" t="s">
        <v>204</v>
      </c>
      <c r="AW3" s="155" t="s">
        <v>205</v>
      </c>
      <c r="AX3" s="155" t="e">
        <f aca="false">"Факт за прошлые периоды по 31.12." &amp; #NAME? -1</f>
        <v>#N/A</v>
      </c>
      <c r="AY3" s="155" t="str">
        <f aca="false">"Утверждено на "&amp;Титульный!$F$9&amp;" год ¹"</f>
        <v>Утверждено на 2022 год ¹</v>
      </c>
      <c r="AZ3" s="155" t="e">
        <f aca="false">"Всего факт за I квартал " &amp; #NAME? &amp; " года"</f>
        <v>#N/A</v>
      </c>
      <c r="BA3" s="155" t="e">
        <f aca="false">"Всего факт за I полугодие " &amp; #NAME? &amp; " года"</f>
        <v>#N/A</v>
      </c>
      <c r="BB3" s="155" t="e">
        <f aca="false">"Всего факт за 9 месяцев " &amp; #NAME? &amp; " года"</f>
        <v>#N/A</v>
      </c>
      <c r="BC3" s="155" t="e">
        <f aca="false">"Всего факт за год " &amp; #NAME? &amp; " года"</f>
        <v>#N/A</v>
      </c>
      <c r="BD3" s="155" t="e">
        <f aca="false">"Осталось профинансировать всего по ИП по результатам отчетного периода за год " &amp; #NAME? &amp; " года ³"</f>
        <v>#N/A</v>
      </c>
      <c r="BE3" s="155" t="e">
        <f aca="false">"Всего факт за " &amp; BE1 &amp; " " &amp; #NAME? &amp; " года ²³"</f>
        <v>#N/A</v>
      </c>
      <c r="BF3" s="161" t="e">
        <f aca="false">"Освоено (согласно актам выполненных работ) за " &amp; BE1 &amp; " " &amp; #NAME? &amp; " года (в соответствии с запланированными по ИП мероприятиями)²³"</f>
        <v>#N/A</v>
      </c>
      <c r="BG3" s="161" t="e">
        <f aca="false">"Освоено (согласно актам выполненных работ)  за " &amp; BE1 &amp; " " &amp; #NAME? &amp; " года за предущие периоды реализации ИП (если мероприятие не было предусмотрено в плане " &amp; #NAME? &amp; " года)"</f>
        <v>#N/A</v>
      </c>
      <c r="BH3" s="161" t="e">
        <f aca="false">"Освоено (согласно актам выполненных работ) за " &amp; BE1 &amp; " " &amp; #NAME? &amp; " года за будущие периоды реализации ИП (если мероприятие не было предусмотрено в плане " &amp; #NAME? &amp; " года)"</f>
        <v>#N/A</v>
      </c>
      <c r="BI3" s="155" t="e">
        <f aca="false">"Всего факт за " &amp; BI2 &amp; " " &amp; #NAME? &amp; " года ²³"</f>
        <v>#N/A</v>
      </c>
      <c r="BJ3" s="161" t="e">
        <f aca="false">"Освоено (согласно актам выполненных работ) за " &amp; BI2 &amp; " " &amp; #NAME? &amp; " года (в соответствии с запланированными по ИП мероприятиями)²³"</f>
        <v>#N/A</v>
      </c>
      <c r="BK3" s="161" t="e">
        <f aca="false">"Освоено (согласно актам выполненных работ)  за " &amp; BI2 &amp; " " &amp; #NAME? &amp; " года за предущие периоды реализации ИП (если мероприятие не было предусмотрено в плане " &amp; #NAME? &amp; " года)"</f>
        <v>#N/A</v>
      </c>
      <c r="BL3" s="161" t="e">
        <f aca="false">"Освоено (согласно актам выполненных работ) за " &amp; BI2 &amp; " " &amp; #NAME? &amp; " года за будущие периоды реализации ИП (если мероприятие не было предусмотрено в плане " &amp; #NAME? &amp; " года)"</f>
        <v>#N/A</v>
      </c>
      <c r="BM3" s="155" t="e">
        <f aca="false">"Всего факт за " &amp; BM2 &amp; " " &amp; #NAME? &amp; " года ²³"</f>
        <v>#N/A</v>
      </c>
      <c r="BN3" s="161" t="e">
        <f aca="false">"Освоено (согласно актам выполненных работ) за " &amp; BM2 &amp; " " &amp; #NAME? &amp; " года (в соответствии с запланированными по ИП мероприятиями)²³"</f>
        <v>#N/A</v>
      </c>
      <c r="BO3" s="161" t="e">
        <f aca="false">"Освоено (согласно актам выполненных работ)  за " &amp; BM2 &amp; " " &amp; #NAME? &amp; " года за предущие периоды реализации ИП (если мероприятие не было предусмотрено в плане " &amp; #NAME? &amp; " года)"</f>
        <v>#N/A</v>
      </c>
      <c r="BP3" s="161" t="e">
        <f aca="false">"Освоено (согласно актам выполненных работ) за " &amp; BM2 &amp; " " &amp; #NAME? &amp; " года за будущие периоды реализации ИП (если мероприятие не было предусмотрено в плане " &amp; #NAME? &amp; " года)"</f>
        <v>#N/A</v>
      </c>
      <c r="BQ3" s="155" t="e">
        <f aca="false">"Всего факт за " &amp; BQ2 &amp; " " &amp; #NAME? &amp; " года ²³"</f>
        <v>#N/A</v>
      </c>
      <c r="BR3" s="161" t="e">
        <f aca="false">"Освоено (согласно актам выполненных работ) за " &amp; BQ2 &amp; " " &amp; #NAME? &amp; " года (в соответствии с запланированными по ИП мероприятиями)²³"</f>
        <v>#N/A</v>
      </c>
      <c r="BS3" s="161" t="e">
        <f aca="false">"Освоено (согласно актам выполненных работ)  за " &amp; BQ2 &amp; " " &amp; #NAME? &amp; " года за предущие периоды реализации ИП (если мероприятие не было предусмотрено в плане " &amp; #NAME? &amp; " года)"</f>
        <v>#N/A</v>
      </c>
      <c r="BT3" s="161" t="e">
        <f aca="false">"Освоено (согласно актам выполненных работ) за " &amp; BQ2 &amp; " " &amp; #NAME? &amp; " года за будущие периоды реализации ИП (если мероприятие не было предусмотрено в плане " &amp; #NAME? &amp; " года)"</f>
        <v>#N/A</v>
      </c>
      <c r="BU3" s="158"/>
      <c r="BV3" s="155" t="e">
        <f aca="false">"Всего факт за " &amp; BV1 &amp; " " &amp; #NAME? &amp; " года ²³"</f>
        <v>#N/A</v>
      </c>
      <c r="BW3" s="161" t="e">
        <f aca="false">"Освоено (согласно актам выполненных работ) за " &amp; BV1 &amp; " " &amp; #NAME? &amp; " года (в соответствии с запланированными по ИП мероприятиями)²³"</f>
        <v>#N/A</v>
      </c>
      <c r="BX3" s="161" t="e">
        <f aca="false">"Освоено (согласно актам выполненных работ)  за " &amp; BV1 &amp; " " &amp; #NAME? &amp; " года за предущие периоды реализации ИП (если мероприятие не было предусмотрено в плане " &amp; #NAME? &amp; " года)"</f>
        <v>#N/A</v>
      </c>
      <c r="BY3" s="161" t="e">
        <f aca="false">"Освоено (согласно актам выполненных работ) за " &amp; BV1 &amp; " " &amp; #NAME? &amp; " года за будущие периоды реализации ИП (если мероприятие не было предусмотрено в плане " &amp; #NAME? &amp; " года)"</f>
        <v>#N/A</v>
      </c>
      <c r="BZ3" s="155" t="e">
        <f aca="false">"Всего факт за " &amp; BZ2 &amp; " " &amp; #NAME? &amp; " года ²³"</f>
        <v>#N/A</v>
      </c>
      <c r="CA3" s="161" t="e">
        <f aca="false">"Освоено (согласно актам выполненных работ) за " &amp; BZ2 &amp; " " &amp; #NAME? &amp; " года (в соответствии с запланированными по ИП мероприятиями)²³"</f>
        <v>#N/A</v>
      </c>
      <c r="CB3" s="161" t="e">
        <f aca="false">"Освоено (согласно актам выполненных работ)  за " &amp; BZ2 &amp; " " &amp; #NAME? &amp; " года за предущие периоды реализации ИП (если мероприятие не было предусмотрено в плане " &amp; #NAME? &amp; " года)"</f>
        <v>#N/A</v>
      </c>
      <c r="CC3" s="161" t="e">
        <f aca="false">"Освоено (согласно актам выполненных работ) за " &amp; BZ2 &amp; " " &amp; #NAME? &amp; " года за будущие периоды реализации ИП (если мероприятие не было предусмотрено в плане " &amp; #NAME? &amp; " года)"</f>
        <v>#N/A</v>
      </c>
      <c r="CD3" s="155" t="e">
        <f aca="false">"Всего факт за " &amp; CD2 &amp; " " &amp; #NAME? &amp; " года ²³"</f>
        <v>#N/A</v>
      </c>
      <c r="CE3" s="161" t="e">
        <f aca="false">"Освоено (согласно актам выполненных работ) за " &amp; CD2 &amp; " " &amp; #NAME? &amp; " года (в соответствии с запланированными по ИП мероприятиями)²³"</f>
        <v>#N/A</v>
      </c>
      <c r="CF3" s="161" t="e">
        <f aca="false">"Освоено (согласно актам выполненных работ)  за " &amp; CD2 &amp; " " &amp; #NAME? &amp; " года за предущие периоды реализации ИП (если мероприятие не было предусмотрено в плане " &amp; #NAME? &amp; " года)"</f>
        <v>#N/A</v>
      </c>
      <c r="CG3" s="161" t="e">
        <f aca="false">"Освоено (согласно актам выполненных работ) за " &amp; CD2 &amp; " " &amp; #NAME? &amp; " года за будущие периоды реализации ИП (если мероприятие не было предусмотрено в плане " &amp; #NAME? &amp; " года)"</f>
        <v>#N/A</v>
      </c>
      <c r="CH3" s="155" t="e">
        <f aca="false">"Всего факт за " &amp; CH2 &amp; " " &amp; #NAME? &amp; " года ²³"</f>
        <v>#N/A</v>
      </c>
      <c r="CI3" s="161" t="e">
        <f aca="false">"Освоено (согласно актам выполненных работ) за " &amp; CH2 &amp; " " &amp; #NAME? &amp; " года (в соответствии с запланированными по ИП мероприятиями)²³"</f>
        <v>#N/A</v>
      </c>
      <c r="CJ3" s="161" t="e">
        <f aca="false">"Освоено (согласно актам выполненных работ)  за " &amp; CH2 &amp; " " &amp; #NAME? &amp; " года за предущие периоды реализации ИП (если мероприятие не было предусмотрено в плане " &amp; #NAME? &amp; " года)"</f>
        <v>#N/A</v>
      </c>
      <c r="CK3" s="161" t="e">
        <f aca="false">"Освоено (согласно актам выполненных работ) за " &amp; CH2 &amp; " " &amp; #NAME? &amp; " года за будущие периоды реализации ИП (если мероприятие не было предусмотрено в плане " &amp; #NAME? &amp; " года)"</f>
        <v>#N/A</v>
      </c>
      <c r="CL3" s="158"/>
      <c r="CM3" s="155" t="e">
        <f aca="false">"Всего факт за " &amp; CM1 &amp; " " &amp; #NAME? &amp; " года ²³"</f>
        <v>#N/A</v>
      </c>
      <c r="CN3" s="161" t="e">
        <f aca="false">"Освоено (согласно актам выполненных работ) за " &amp; CM1 &amp; " " &amp; #NAME? &amp; " года (в соответствии с запланированными по ИП мероприятиями)²³"</f>
        <v>#N/A</v>
      </c>
      <c r="CO3" s="161" t="e">
        <f aca="false">"Освоено (согласно актам выполненных работ)  за " &amp; CM1 &amp; " " &amp; #NAME? &amp; " года за предущие периоды реализации ИП (если мероприятие не было предусмотрено в плане " &amp; #NAME? &amp; " года)"</f>
        <v>#N/A</v>
      </c>
      <c r="CP3" s="161" t="e">
        <f aca="false">"Освоено (согласно актам выполненных работ) за " &amp; CM1 &amp; " " &amp; #NAME? &amp; " года за будущие периоды реализации ИП (если мероприятие не было предусмотрено в плане " &amp; #NAME? &amp; " года)"</f>
        <v>#N/A</v>
      </c>
      <c r="CQ3" s="155" t="e">
        <f aca="false">"Всего факт за " &amp; CQ2 &amp; " " &amp; #NAME? &amp; " года ²³"</f>
        <v>#N/A</v>
      </c>
      <c r="CR3" s="161" t="e">
        <f aca="false">"Освоено (согласно актам выполненных работ) за " &amp; CQ2 &amp; " " &amp; #NAME? &amp; " года (в соответствии с запланированными по ИП мероприятиями)²³"</f>
        <v>#N/A</v>
      </c>
      <c r="CS3" s="161" t="e">
        <f aca="false">"Освоено (согласно актам выполненных работ)  за " &amp; CQ2 &amp; " " &amp; #NAME? &amp; " года за предущие периоды реализации ИП (если мероприятие не было предусмотрено в плане " &amp; #NAME? &amp; " года)"</f>
        <v>#N/A</v>
      </c>
      <c r="CT3" s="161" t="e">
        <f aca="false">"Освоено (согласно актам выполненных работ) за " &amp; CQ2 &amp; " " &amp; #NAME? &amp; " года за будущие периоды реализации ИП (если мероприятие не было предусмотрено в плане " &amp; #NAME? &amp; " года)"</f>
        <v>#N/A</v>
      </c>
      <c r="CU3" s="155" t="e">
        <f aca="false">"Всего факт за " &amp; CU2 &amp; " " &amp; #NAME? &amp; " года ²³"</f>
        <v>#N/A</v>
      </c>
      <c r="CV3" s="161" t="e">
        <f aca="false">"Освоено (согласно актам выполненных работ) за " &amp; CU2 &amp; " " &amp; #NAME? &amp; " года (в соответствии с запланированными по ИП мероприятиями)²³"</f>
        <v>#N/A</v>
      </c>
      <c r="CW3" s="161" t="e">
        <f aca="false">"Освоено (согласно актам выполненных работ)  за " &amp; CU2 &amp; " " &amp; #NAME? &amp; " года за предущие периоды реализации ИП (если мероприятие не было предусмотрено в плане " &amp; #NAME? &amp; " года)"</f>
        <v>#N/A</v>
      </c>
      <c r="CX3" s="161" t="e">
        <f aca="false">"Освоено (согласно актам выполненных работ) за " &amp; CU2 &amp; " " &amp; #NAME? &amp; " года за будущие периоды реализации ИП (если мероприятие не было предусмотрено в плане " &amp; #NAME? &amp; " года)"</f>
        <v>#N/A</v>
      </c>
      <c r="CY3" s="155" t="e">
        <f aca="false">"Всего факт за " &amp; CY2 &amp; " " &amp; #NAME? &amp; " года ²³"</f>
        <v>#N/A</v>
      </c>
      <c r="CZ3" s="161" t="e">
        <f aca="false">"Освоено (согласно актам выполненных работ) за " &amp; CY2 &amp; " " &amp; #NAME? &amp; " года (в соответствии с запланированными по ИП мероприятиями)²³"</f>
        <v>#N/A</v>
      </c>
      <c r="DA3" s="161" t="e">
        <f aca="false">"Освоено (согласно актам выполненных работ)  за " &amp; CY2 &amp; " " &amp; #NAME? &amp; " года за предущие периоды реализации ИП (если мероприятие не было предусмотрено в плане " &amp; #NAME? &amp; " года)"</f>
        <v>#N/A</v>
      </c>
      <c r="DB3" s="161" t="e">
        <f aca="false">"Освоено (согласно актам выполненных работ) за " &amp; CY2 &amp; " " &amp; #NAME? &amp; " года за будущие периоды реализации ИП (если мероприятие не было предусмотрено в плане " &amp; #NAME? &amp; " года)"</f>
        <v>#N/A</v>
      </c>
      <c r="DC3" s="158"/>
      <c r="DD3" s="155" t="e">
        <f aca="false">"Всего факт за " &amp; DD1 &amp; " " &amp; #NAME? &amp; " года ²³"</f>
        <v>#N/A</v>
      </c>
      <c r="DE3" s="161" t="e">
        <f aca="false">"Освоено (согласно актам выполненных работ) за " &amp; DD1 &amp; " " &amp; #NAME? &amp; " года (в соответствии с запланированными по ИП мероприятиями)²³"</f>
        <v>#N/A</v>
      </c>
      <c r="DF3" s="161" t="e">
        <f aca="false">"Освоено (согласно актам выполненных работ)  за " &amp; DD1 &amp; " " &amp; #NAME? &amp; " года за предущие периоды реализации ИП (если мероприятие не было предусмотрено в плане " &amp; #NAME? &amp; " года)"</f>
        <v>#N/A</v>
      </c>
      <c r="DG3" s="161" t="e">
        <f aca="false">"Освоено (согласно актам выполненных работ) за " &amp; DD1 &amp; " " &amp; #NAME? &amp; " года за будущие периоды реализации ИП (если мероприятие не было предусмотрено в плане " &amp; #NAME? &amp; " года)"</f>
        <v>#N/A</v>
      </c>
      <c r="DH3" s="155" t="e">
        <f aca="false">"Всего факт за " &amp; DH2 &amp; " " &amp; #NAME? &amp; " года ²³"</f>
        <v>#N/A</v>
      </c>
      <c r="DI3" s="161" t="e">
        <f aca="false">"Освоено (согласно актам выполненных работ) за " &amp; DH2 &amp; " " &amp; #NAME? &amp; " года (в соответствии с запланированными по ИП мероприятиями)²³"</f>
        <v>#N/A</v>
      </c>
      <c r="DJ3" s="161" t="e">
        <f aca="false">"Освоено (согласно актам выполненных работ)  за " &amp; DH2 &amp; " " &amp; #NAME? &amp; " года за предущие периоды реализации ИП (если мероприятие не было предусмотрено в плане " &amp; #NAME? &amp; " года)"</f>
        <v>#N/A</v>
      </c>
      <c r="DK3" s="161" t="e">
        <f aca="false">"Освоено (согласно актам выполненных работ) за " &amp; DH2 &amp; " " &amp; #NAME? &amp; " года за будущие периоды реализации ИП (если мероприятие не было предусмотрено в плане " &amp; #NAME? &amp; " года)"</f>
        <v>#N/A</v>
      </c>
      <c r="DL3" s="155" t="e">
        <f aca="false">"Всего факт за " &amp; DL2 &amp; " " &amp; #NAME? &amp; " года ²³"</f>
        <v>#N/A</v>
      </c>
      <c r="DM3" s="161" t="e">
        <f aca="false">"Освоено (согласно актам выполненных работ) за " &amp; DL2 &amp; " " &amp; #NAME? &amp; " года (в соответствии с запланированными по ИП мероприятиями)²³"</f>
        <v>#N/A</v>
      </c>
      <c r="DN3" s="161" t="e">
        <f aca="false">"Освоено (согласно актам выполненных работ)  за " &amp; DL2 &amp; " " &amp; #NAME? &amp; " года за предущие периоды реализации ИП (если мероприятие не было предусмотрено в плане " &amp; #NAME? &amp; " года)"</f>
        <v>#N/A</v>
      </c>
      <c r="DO3" s="161" t="e">
        <f aca="false">"Освоено (согласно актам выполненных работ) за " &amp; DL2 &amp; " " &amp; #NAME? &amp; " года за будущие периоды реализации ИП (если мероприятие не было предусмотрено в плане " &amp; #NAME? &amp; " года)"</f>
        <v>#N/A</v>
      </c>
      <c r="DP3" s="155" t="e">
        <f aca="false">"Всего факт за " &amp; DP2 &amp; " " &amp; #NAME? &amp; " года ²³"</f>
        <v>#N/A</v>
      </c>
      <c r="DQ3" s="161" t="e">
        <f aca="false">"Освоено (согласно актам выполненных работ) за " &amp; DP2 &amp; " " &amp; #NAME? &amp; " года (в соответствии с запланированными по ИП мероприятиями)²³"</f>
        <v>#N/A</v>
      </c>
      <c r="DR3" s="161" t="e">
        <f aca="false">"Освоено (согласно актам выполненных работ)  за " &amp; DP2 &amp; " " &amp; #NAME? &amp; " года за предущие периоды реализации ИП (если мероприятие не было предусмотрено в плане " &amp; #NAME? &amp; " года)"</f>
        <v>#N/A</v>
      </c>
      <c r="DS3" s="161" t="e">
        <f aca="false">"Освоено (согласно актам выполненных работ) за " &amp; DP2 &amp; " " &amp; #NAME? &amp; " года за будущие периоды реализации ИП (если мероприятие не было предусмотрено в плане " &amp; #NAME? &amp; " года)"</f>
        <v>#N/A</v>
      </c>
      <c r="DT3" s="158"/>
      <c r="DU3" s="155" t="s">
        <v>165</v>
      </c>
      <c r="DV3" s="200" t="s">
        <v>252</v>
      </c>
      <c r="DW3" s="200"/>
      <c r="DX3" s="200"/>
      <c r="DY3" s="200"/>
      <c r="DZ3" s="136" t="s">
        <v>253</v>
      </c>
      <c r="EA3" s="136"/>
      <c r="EB3" s="191"/>
      <c r="EC3" s="191"/>
      <c r="ED3" s="191"/>
      <c r="EE3" s="191"/>
      <c r="EF3" s="191"/>
      <c r="EG3" s="191"/>
      <c r="EH3" s="191"/>
      <c r="EI3" s="191"/>
    </row>
    <row r="4" s="133" customFormat="true" ht="54" hidden="false" customHeight="true" outlineLevel="0" collapsed="false">
      <c r="C4" s="145"/>
      <c r="D4" s="157"/>
      <c r="E4" s="157"/>
      <c r="F4" s="157"/>
      <c r="G4" s="157"/>
      <c r="H4" s="155"/>
      <c r="I4" s="155" t="s">
        <v>206</v>
      </c>
      <c r="J4" s="155" t="s">
        <v>207</v>
      </c>
      <c r="K4" s="155" t="s">
        <v>208</v>
      </c>
      <c r="L4" s="155" t="s">
        <v>209</v>
      </c>
      <c r="M4" s="155" t="s">
        <v>210</v>
      </c>
      <c r="N4" s="155"/>
      <c r="O4" s="155"/>
      <c r="P4" s="155" t="s">
        <v>211</v>
      </c>
      <c r="Q4" s="155" t="s">
        <v>164</v>
      </c>
      <c r="R4" s="155" t="s">
        <v>212</v>
      </c>
      <c r="S4" s="155" t="s">
        <v>213</v>
      </c>
      <c r="T4" s="155"/>
      <c r="U4" s="164"/>
      <c r="V4" s="160"/>
      <c r="W4" s="155"/>
      <c r="X4" s="155"/>
      <c r="Y4" s="155"/>
      <c r="Z4" s="155" t="s">
        <v>206</v>
      </c>
      <c r="AA4" s="155" t="s">
        <v>207</v>
      </c>
      <c r="AB4" s="155" t="s">
        <v>208</v>
      </c>
      <c r="AC4" s="155" t="s">
        <v>214</v>
      </c>
      <c r="AD4" s="155" t="s">
        <v>208</v>
      </c>
      <c r="AE4" s="155" t="s">
        <v>215</v>
      </c>
      <c r="AF4" s="155" t="s">
        <v>216</v>
      </c>
      <c r="AG4" s="155" t="s">
        <v>206</v>
      </c>
      <c r="AH4" s="155" t="s">
        <v>207</v>
      </c>
      <c r="AI4" s="155" t="s">
        <v>208</v>
      </c>
      <c r="AJ4" s="155" t="s">
        <v>214</v>
      </c>
      <c r="AK4" s="155" t="s">
        <v>208</v>
      </c>
      <c r="AL4" s="164"/>
      <c r="AM4" s="160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61"/>
      <c r="BG4" s="161"/>
      <c r="BH4" s="161"/>
      <c r="BI4" s="155"/>
      <c r="BJ4" s="161"/>
      <c r="BK4" s="161"/>
      <c r="BL4" s="161"/>
      <c r="BM4" s="155"/>
      <c r="BN4" s="161"/>
      <c r="BO4" s="161"/>
      <c r="BP4" s="161"/>
      <c r="BQ4" s="155"/>
      <c r="BR4" s="161"/>
      <c r="BS4" s="161"/>
      <c r="BT4" s="161"/>
      <c r="BU4" s="158"/>
      <c r="BV4" s="158"/>
      <c r="BW4" s="161"/>
      <c r="BX4" s="161"/>
      <c r="BY4" s="161"/>
      <c r="BZ4" s="155"/>
      <c r="CA4" s="161"/>
      <c r="CB4" s="161"/>
      <c r="CC4" s="161"/>
      <c r="CD4" s="155"/>
      <c r="CE4" s="161"/>
      <c r="CF4" s="161"/>
      <c r="CG4" s="161"/>
      <c r="CH4" s="155"/>
      <c r="CI4" s="161"/>
      <c r="CJ4" s="161"/>
      <c r="CK4" s="161"/>
      <c r="CL4" s="158"/>
      <c r="CM4" s="158"/>
      <c r="CN4" s="161"/>
      <c r="CO4" s="161"/>
      <c r="CP4" s="161"/>
      <c r="CQ4" s="155"/>
      <c r="CR4" s="161"/>
      <c r="CS4" s="161"/>
      <c r="CT4" s="161"/>
      <c r="CU4" s="155"/>
      <c r="CV4" s="161"/>
      <c r="CW4" s="161"/>
      <c r="CX4" s="161"/>
      <c r="CY4" s="155"/>
      <c r="CZ4" s="161"/>
      <c r="DA4" s="161"/>
      <c r="DB4" s="161"/>
      <c r="DC4" s="158"/>
      <c r="DD4" s="158"/>
      <c r="DE4" s="161"/>
      <c r="DF4" s="161"/>
      <c r="DG4" s="161"/>
      <c r="DH4" s="155"/>
      <c r="DI4" s="161"/>
      <c r="DJ4" s="161"/>
      <c r="DK4" s="161"/>
      <c r="DL4" s="155"/>
      <c r="DM4" s="161"/>
      <c r="DN4" s="161"/>
      <c r="DO4" s="161"/>
      <c r="DP4" s="155"/>
      <c r="DQ4" s="161"/>
      <c r="DR4" s="161"/>
      <c r="DS4" s="161"/>
      <c r="DT4" s="158"/>
      <c r="DU4" s="155" t="s">
        <v>637</v>
      </c>
      <c r="DV4" s="200" t="s">
        <v>254</v>
      </c>
      <c r="DW4" s="200" t="s">
        <v>255</v>
      </c>
      <c r="DX4" s="155" t="s">
        <v>256</v>
      </c>
      <c r="DY4" s="155" t="s">
        <v>257</v>
      </c>
      <c r="DZ4" s="136" t="s">
        <v>253</v>
      </c>
      <c r="EA4" s="136" t="s">
        <v>258</v>
      </c>
      <c r="EB4" s="191"/>
      <c r="EC4" s="191"/>
      <c r="ED4" s="191"/>
      <c r="EE4" s="191"/>
      <c r="EF4" s="191"/>
      <c r="EG4" s="191"/>
      <c r="EH4" s="191"/>
      <c r="EI4" s="191"/>
    </row>
    <row r="5" customFormat="false" ht="12" hidden="false" customHeight="false" outlineLevel="0" collapsed="false">
      <c r="A5" s="328" t="s">
        <v>638</v>
      </c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290"/>
      <c r="DW5" s="290"/>
      <c r="DX5" s="290"/>
      <c r="DY5" s="290"/>
      <c r="DZ5" s="290"/>
      <c r="EA5" s="290"/>
      <c r="EB5" s="303"/>
      <c r="EC5" s="303"/>
      <c r="ED5" s="303"/>
      <c r="EE5" s="303"/>
      <c r="EF5" s="303"/>
      <c r="EG5" s="303"/>
      <c r="EH5" s="303"/>
      <c r="EI5" s="303"/>
    </row>
    <row r="6" s="133" customFormat="true" ht="11.25" hidden="false" customHeight="true" outlineLevel="0" collapsed="false">
      <c r="C6" s="204"/>
      <c r="D6" s="205"/>
      <c r="E6" s="206"/>
      <c r="F6" s="206"/>
      <c r="G6" s="206"/>
      <c r="H6" s="206"/>
      <c r="I6" s="206"/>
      <c r="J6" s="206"/>
      <c r="K6" s="205"/>
      <c r="L6" s="206"/>
      <c r="M6" s="206"/>
      <c r="N6" s="205"/>
      <c r="O6" s="205"/>
      <c r="P6" s="207"/>
      <c r="Q6" s="207"/>
      <c r="R6" s="208"/>
      <c r="S6" s="209"/>
      <c r="T6" s="330"/>
      <c r="U6" s="211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3"/>
      <c r="EC6" s="191"/>
      <c r="ED6" s="191"/>
      <c r="EE6" s="191"/>
      <c r="EF6" s="191"/>
      <c r="EG6" s="191"/>
      <c r="EH6" s="191"/>
      <c r="EI6" s="191"/>
    </row>
    <row r="7" s="133" customFormat="true" ht="11.25" hidden="false" customHeight="true" outlineLevel="0" collapsed="false">
      <c r="C7" s="204"/>
      <c r="D7" s="205"/>
      <c r="E7" s="206"/>
      <c r="F7" s="206"/>
      <c r="G7" s="206"/>
      <c r="H7" s="206"/>
      <c r="I7" s="206"/>
      <c r="J7" s="206"/>
      <c r="K7" s="205"/>
      <c r="L7" s="214"/>
      <c r="M7" s="214"/>
      <c r="N7" s="205"/>
      <c r="O7" s="205"/>
      <c r="P7" s="207"/>
      <c r="Q7" s="207"/>
      <c r="R7" s="208"/>
      <c r="S7" s="209"/>
      <c r="T7" s="330"/>
      <c r="U7" s="215"/>
      <c r="V7" s="216" t="n">
        <v>1</v>
      </c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217"/>
      <c r="AM7" s="218" t="n">
        <v>0</v>
      </c>
      <c r="AN7" s="219" t="s">
        <v>639</v>
      </c>
      <c r="AO7" s="219"/>
      <c r="AP7" s="219"/>
      <c r="AQ7" s="219"/>
      <c r="AR7" s="219"/>
      <c r="AS7" s="219"/>
      <c r="AT7" s="219"/>
      <c r="AU7" s="219"/>
      <c r="AV7" s="219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213"/>
      <c r="EC7" s="220"/>
      <c r="ED7" s="220"/>
      <c r="EE7" s="220"/>
      <c r="EF7" s="191"/>
      <c r="EG7" s="220"/>
      <c r="EH7" s="220"/>
      <c r="EI7" s="220"/>
      <c r="EJ7" s="220"/>
      <c r="EK7" s="220"/>
    </row>
    <row r="8" s="133" customFormat="true" ht="15" hidden="false" customHeight="true" outlineLevel="0" collapsed="false">
      <c r="C8" s="204"/>
      <c r="D8" s="205"/>
      <c r="E8" s="206"/>
      <c r="F8" s="206"/>
      <c r="G8" s="206"/>
      <c r="H8" s="206"/>
      <c r="I8" s="206"/>
      <c r="J8" s="206"/>
      <c r="K8" s="205"/>
      <c r="L8" s="214"/>
      <c r="M8" s="214"/>
      <c r="N8" s="205"/>
      <c r="O8" s="205"/>
      <c r="P8" s="207"/>
      <c r="Q8" s="207"/>
      <c r="R8" s="208"/>
      <c r="S8" s="209"/>
      <c r="T8" s="330"/>
      <c r="U8" s="215"/>
      <c r="V8" s="216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 t="s">
        <v>274</v>
      </c>
      <c r="AN8" s="222"/>
      <c r="AO8" s="223"/>
      <c r="AP8" s="223"/>
      <c r="AQ8" s="223"/>
      <c r="AR8" s="223"/>
      <c r="AS8" s="223"/>
      <c r="AT8" s="223"/>
      <c r="AU8" s="223"/>
      <c r="AV8" s="223"/>
      <c r="AW8" s="224"/>
      <c r="AX8" s="224"/>
      <c r="AY8" s="224"/>
      <c r="AZ8" s="224" t="n">
        <f aca="false">BE8</f>
        <v>0</v>
      </c>
      <c r="BA8" s="224" t="n">
        <f aca="false">BV8</f>
        <v>0</v>
      </c>
      <c r="BB8" s="224" t="n">
        <f aca="false">CM8</f>
        <v>0</v>
      </c>
      <c r="BC8" s="224" t="n">
        <f aca="false">DD8</f>
        <v>0</v>
      </c>
      <c r="BD8" s="224"/>
      <c r="BE8" s="224" t="n">
        <f aca="false">BI8+BM8+BQ8</f>
        <v>0</v>
      </c>
      <c r="BF8" s="224" t="n">
        <f aca="false">BJ8+BN8+BR8</f>
        <v>0</v>
      </c>
      <c r="BG8" s="224" t="n">
        <f aca="false">BK8+BO8+BS8</f>
        <v>0</v>
      </c>
      <c r="BH8" s="224" t="n">
        <f aca="false">BL8+BP8+BT8</f>
        <v>0</v>
      </c>
      <c r="BI8" s="224" t="n">
        <f aca="false">BJ8+BK8+BL8</f>
        <v>0</v>
      </c>
      <c r="BJ8" s="331" t="n">
        <v>0</v>
      </c>
      <c r="BK8" s="331" t="n">
        <v>0</v>
      </c>
      <c r="BL8" s="331" t="n">
        <v>0</v>
      </c>
      <c r="BM8" s="224" t="n">
        <f aca="false">BN8+BO8+BP8</f>
        <v>0</v>
      </c>
      <c r="BN8" s="331" t="n">
        <v>0</v>
      </c>
      <c r="BO8" s="331" t="n">
        <v>0</v>
      </c>
      <c r="BP8" s="331" t="n">
        <v>0</v>
      </c>
      <c r="BQ8" s="224" t="n">
        <f aca="false">BR8+BS8+BT8</f>
        <v>0</v>
      </c>
      <c r="BR8" s="331" t="n">
        <v>0</v>
      </c>
      <c r="BS8" s="331" t="n">
        <v>0</v>
      </c>
      <c r="BT8" s="331" t="n">
        <v>0</v>
      </c>
      <c r="BU8" s="224" t="n">
        <f aca="false">$AW8-$AX8-AZ8</f>
        <v>0</v>
      </c>
      <c r="BV8" s="224" t="n">
        <f aca="false">BZ8+CD8+CH8</f>
        <v>0</v>
      </c>
      <c r="BW8" s="224" t="n">
        <f aca="false">CA8+CE8+CI8</f>
        <v>0</v>
      </c>
      <c r="BX8" s="224" t="n">
        <f aca="false">CB8+CF8+CJ8</f>
        <v>0</v>
      </c>
      <c r="BY8" s="224" t="n">
        <f aca="false">CC8+CG8+CK8</f>
        <v>0</v>
      </c>
      <c r="BZ8" s="224" t="n">
        <f aca="false">CA8+CB8+CC8</f>
        <v>0</v>
      </c>
      <c r="CA8" s="331" t="n">
        <v>0</v>
      </c>
      <c r="CB8" s="331" t="n">
        <v>0</v>
      </c>
      <c r="CC8" s="331" t="n">
        <v>0</v>
      </c>
      <c r="CD8" s="224" t="n">
        <f aca="false">CE8+CF8+CG8</f>
        <v>0</v>
      </c>
      <c r="CE8" s="331" t="n">
        <v>0</v>
      </c>
      <c r="CF8" s="331" t="n">
        <v>0</v>
      </c>
      <c r="CG8" s="331" t="n">
        <v>0</v>
      </c>
      <c r="CH8" s="224" t="n">
        <f aca="false">CI8+CJ8+CK8</f>
        <v>0</v>
      </c>
      <c r="CI8" s="331" t="n">
        <v>0</v>
      </c>
      <c r="CJ8" s="331" t="n">
        <v>0</v>
      </c>
      <c r="CK8" s="331" t="n">
        <v>0</v>
      </c>
      <c r="CL8" s="224" t="n">
        <f aca="false">$AW8-$AX8-BA8</f>
        <v>0</v>
      </c>
      <c r="CM8" s="224" t="n">
        <f aca="false">CQ8+CU8+CY8</f>
        <v>0</v>
      </c>
      <c r="CN8" s="224" t="n">
        <f aca="false">CR8+CV8+CZ8</f>
        <v>0</v>
      </c>
      <c r="CO8" s="224" t="n">
        <f aca="false">CS8+CW8+DA8</f>
        <v>0</v>
      </c>
      <c r="CP8" s="224" t="n">
        <f aca="false">CT8+CX8+DB8</f>
        <v>0</v>
      </c>
      <c r="CQ8" s="224" t="n">
        <f aca="false">CR8+CS8+CT8</f>
        <v>0</v>
      </c>
      <c r="CR8" s="331" t="n">
        <v>0</v>
      </c>
      <c r="CS8" s="331" t="n">
        <v>0</v>
      </c>
      <c r="CT8" s="331" t="n">
        <v>0</v>
      </c>
      <c r="CU8" s="224" t="n">
        <f aca="false">CV8+CW8+CX8</f>
        <v>0</v>
      </c>
      <c r="CV8" s="331" t="n">
        <v>0</v>
      </c>
      <c r="CW8" s="331" t="n">
        <v>0</v>
      </c>
      <c r="CX8" s="331" t="n">
        <v>0</v>
      </c>
      <c r="CY8" s="224" t="n">
        <f aca="false">CZ8+DA8+DB8</f>
        <v>0</v>
      </c>
      <c r="CZ8" s="331" t="n">
        <v>0</v>
      </c>
      <c r="DA8" s="331" t="n">
        <v>0</v>
      </c>
      <c r="DB8" s="331" t="n">
        <v>0</v>
      </c>
      <c r="DC8" s="224" t="n">
        <f aca="false">$AW8-$AX8-BB8</f>
        <v>0</v>
      </c>
      <c r="DD8" s="224" t="n">
        <f aca="false">DH8+DL8+DP8</f>
        <v>0</v>
      </c>
      <c r="DE8" s="224" t="n">
        <f aca="false">DI8+DM8+DQ8</f>
        <v>0</v>
      </c>
      <c r="DF8" s="224" t="n">
        <f aca="false">DJ8+DN8+DR8</f>
        <v>0</v>
      </c>
      <c r="DG8" s="224" t="n">
        <f aca="false">DK8+DO8+DS8</f>
        <v>0</v>
      </c>
      <c r="DH8" s="224" t="n">
        <f aca="false">DI8+DJ8+DK8</f>
        <v>0</v>
      </c>
      <c r="DI8" s="331" t="n">
        <v>0</v>
      </c>
      <c r="DJ8" s="331" t="n">
        <v>0</v>
      </c>
      <c r="DK8" s="331" t="n">
        <v>0</v>
      </c>
      <c r="DL8" s="224" t="n">
        <f aca="false">DM8+DN8+DO8</f>
        <v>0</v>
      </c>
      <c r="DM8" s="331" t="n">
        <v>0</v>
      </c>
      <c r="DN8" s="331" t="n">
        <v>0</v>
      </c>
      <c r="DO8" s="331" t="n">
        <v>0</v>
      </c>
      <c r="DP8" s="224" t="n">
        <f aca="false">DQ8+DR8+DS8</f>
        <v>0</v>
      </c>
      <c r="DQ8" s="331" t="n">
        <v>0</v>
      </c>
      <c r="DR8" s="331" t="n">
        <v>0</v>
      </c>
      <c r="DS8" s="331" t="n">
        <v>0</v>
      </c>
      <c r="DT8" s="224" t="n">
        <f aca="false">$AW8-$AX8-BC8</f>
        <v>0</v>
      </c>
      <c r="DU8" s="224"/>
      <c r="DV8" s="225"/>
      <c r="DW8" s="225"/>
      <c r="DX8" s="226"/>
      <c r="DY8" s="225"/>
      <c r="DZ8" s="226"/>
      <c r="EA8" s="332"/>
      <c r="EB8" s="213" t="n">
        <v>0</v>
      </c>
      <c r="EC8" s="190" t="str">
        <f aca="false">AN8 &amp; EB8</f>
        <v>0</v>
      </c>
      <c r="ED8" s="190" t="str">
        <f aca="false">AN8&amp;AO8</f>
        <v/>
      </c>
      <c r="EE8" s="191"/>
      <c r="EF8" s="191"/>
      <c r="EG8" s="220"/>
      <c r="EH8" s="220"/>
      <c r="EI8" s="220"/>
      <c r="EJ8" s="220"/>
      <c r="EV8" s="191"/>
    </row>
    <row r="9" s="133" customFormat="true" ht="15" hidden="false" customHeight="true" outlineLevel="0" collapsed="false">
      <c r="C9" s="204"/>
      <c r="D9" s="205"/>
      <c r="E9" s="206"/>
      <c r="F9" s="206"/>
      <c r="G9" s="206"/>
      <c r="H9" s="206"/>
      <c r="I9" s="206"/>
      <c r="J9" s="206"/>
      <c r="K9" s="205"/>
      <c r="L9" s="214"/>
      <c r="M9" s="214"/>
      <c r="N9" s="205"/>
      <c r="O9" s="205"/>
      <c r="P9" s="207"/>
      <c r="Q9" s="207"/>
      <c r="R9" s="208"/>
      <c r="S9" s="209"/>
      <c r="T9" s="330"/>
      <c r="U9" s="215"/>
      <c r="V9" s="216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333"/>
      <c r="AM9" s="334"/>
      <c r="AN9" s="335"/>
      <c r="AO9" s="335"/>
      <c r="AP9" s="335"/>
      <c r="AQ9" s="335"/>
      <c r="AR9" s="335"/>
      <c r="AS9" s="335"/>
      <c r="AT9" s="335"/>
      <c r="AU9" s="335"/>
      <c r="AV9" s="335"/>
      <c r="AW9" s="336"/>
      <c r="AX9" s="336"/>
      <c r="AY9" s="337"/>
      <c r="AZ9" s="337"/>
      <c r="BA9" s="337"/>
      <c r="BB9" s="337"/>
      <c r="BC9" s="337"/>
      <c r="BD9" s="337"/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7"/>
      <c r="BP9" s="337"/>
      <c r="BQ9" s="337"/>
      <c r="BR9" s="337"/>
      <c r="BS9" s="337"/>
      <c r="BT9" s="337"/>
      <c r="BU9" s="337"/>
      <c r="BV9" s="337"/>
      <c r="BW9" s="337"/>
      <c r="BX9" s="337"/>
      <c r="BY9" s="337"/>
      <c r="BZ9" s="337"/>
      <c r="CA9" s="337"/>
      <c r="CB9" s="337"/>
      <c r="CC9" s="337"/>
      <c r="CD9" s="337"/>
      <c r="CE9" s="337"/>
      <c r="CF9" s="337"/>
      <c r="CG9" s="337"/>
      <c r="CH9" s="337"/>
      <c r="CI9" s="337"/>
      <c r="CJ9" s="337"/>
      <c r="CK9" s="337"/>
      <c r="CL9" s="337"/>
      <c r="CM9" s="337"/>
      <c r="CN9" s="337"/>
      <c r="CO9" s="337"/>
      <c r="CP9" s="337"/>
      <c r="CQ9" s="337"/>
      <c r="CR9" s="337"/>
      <c r="CS9" s="337"/>
      <c r="CT9" s="337"/>
      <c r="CU9" s="337"/>
      <c r="CV9" s="337"/>
      <c r="CW9" s="337"/>
      <c r="CX9" s="337"/>
      <c r="CY9" s="337"/>
      <c r="CZ9" s="337"/>
      <c r="DA9" s="337"/>
      <c r="DB9" s="337"/>
      <c r="DC9" s="337"/>
      <c r="DD9" s="337"/>
      <c r="DE9" s="337"/>
      <c r="DF9" s="337"/>
      <c r="DG9" s="337"/>
      <c r="DH9" s="337"/>
      <c r="DI9" s="337"/>
      <c r="DJ9" s="337"/>
      <c r="DK9" s="337"/>
      <c r="DL9" s="337"/>
      <c r="DM9" s="337"/>
      <c r="DN9" s="337"/>
      <c r="DO9" s="337"/>
      <c r="DP9" s="337"/>
      <c r="DQ9" s="337"/>
      <c r="DR9" s="337"/>
      <c r="DS9" s="337"/>
      <c r="DT9" s="337"/>
      <c r="DU9" s="337"/>
      <c r="DV9" s="337"/>
      <c r="DW9" s="337"/>
      <c r="DX9" s="337"/>
      <c r="DY9" s="337"/>
      <c r="DZ9" s="337"/>
      <c r="EA9" s="337"/>
      <c r="EB9" s="213"/>
      <c r="EC9" s="220"/>
      <c r="ED9" s="220"/>
      <c r="EE9" s="220"/>
      <c r="EF9" s="191"/>
      <c r="EG9" s="220"/>
      <c r="EH9" s="220"/>
      <c r="EI9" s="220"/>
      <c r="EJ9" s="220"/>
      <c r="EK9" s="220"/>
    </row>
    <row r="10" s="133" customFormat="true" ht="15" hidden="false" customHeight="true" outlineLevel="0" collapsed="false">
      <c r="C10" s="145"/>
      <c r="D10" s="205"/>
      <c r="E10" s="206"/>
      <c r="F10" s="206"/>
      <c r="G10" s="206"/>
      <c r="H10" s="206"/>
      <c r="I10" s="206"/>
      <c r="J10" s="206"/>
      <c r="K10" s="205"/>
      <c r="L10" s="214"/>
      <c r="M10" s="214"/>
      <c r="N10" s="205"/>
      <c r="O10" s="205"/>
      <c r="P10" s="207"/>
      <c r="Q10" s="207"/>
      <c r="R10" s="208"/>
      <c r="S10" s="209"/>
      <c r="T10" s="330"/>
      <c r="U10" s="333"/>
      <c r="V10" s="334"/>
      <c r="W10" s="338"/>
      <c r="X10" s="338"/>
      <c r="Y10" s="336"/>
      <c r="Z10" s="336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7"/>
      <c r="BX10" s="337"/>
      <c r="BY10" s="337"/>
      <c r="BZ10" s="337"/>
      <c r="CA10" s="337"/>
      <c r="CB10" s="337"/>
      <c r="CC10" s="337"/>
      <c r="CD10" s="337"/>
      <c r="CE10" s="337"/>
      <c r="CF10" s="337"/>
      <c r="CG10" s="337"/>
      <c r="CH10" s="337"/>
      <c r="CI10" s="337"/>
      <c r="CJ10" s="337"/>
      <c r="CK10" s="337"/>
      <c r="CL10" s="337"/>
      <c r="CM10" s="337"/>
      <c r="CN10" s="337"/>
      <c r="CO10" s="337"/>
      <c r="CP10" s="337"/>
      <c r="CQ10" s="337"/>
      <c r="CR10" s="337"/>
      <c r="CS10" s="337"/>
      <c r="CT10" s="337"/>
      <c r="CU10" s="337"/>
      <c r="CV10" s="337"/>
      <c r="CW10" s="337"/>
      <c r="CX10" s="337"/>
      <c r="CY10" s="337"/>
      <c r="CZ10" s="337"/>
      <c r="DA10" s="337"/>
      <c r="DB10" s="337"/>
      <c r="DC10" s="337"/>
      <c r="DD10" s="337"/>
      <c r="DE10" s="337"/>
      <c r="DF10" s="337"/>
      <c r="DG10" s="337"/>
      <c r="DH10" s="337"/>
      <c r="DI10" s="337"/>
      <c r="DJ10" s="337"/>
      <c r="DK10" s="337"/>
      <c r="DL10" s="337"/>
      <c r="DM10" s="337"/>
      <c r="DN10" s="337"/>
      <c r="DO10" s="337"/>
      <c r="DP10" s="337"/>
      <c r="DQ10" s="337"/>
      <c r="DR10" s="337"/>
      <c r="DS10" s="337"/>
      <c r="DT10" s="337"/>
      <c r="DU10" s="337"/>
      <c r="DV10" s="337"/>
      <c r="DW10" s="337"/>
      <c r="DX10" s="337"/>
      <c r="DY10" s="337"/>
      <c r="DZ10" s="337"/>
      <c r="EA10" s="337"/>
      <c r="EB10" s="213"/>
      <c r="EC10" s="191"/>
      <c r="ED10" s="191"/>
      <c r="EE10" s="191"/>
      <c r="EF10" s="191"/>
      <c r="EG10" s="191"/>
      <c r="EH10" s="191"/>
      <c r="EI10" s="191"/>
    </row>
    <row r="11" customFormat="false" ht="11.25" hidden="false" customHeight="false" outlineLevel="0" collapsed="false">
      <c r="A11" s="328" t="s">
        <v>640</v>
      </c>
      <c r="C11" s="339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40"/>
      <c r="CC11" s="340"/>
      <c r="CD11" s="340"/>
      <c r="CE11" s="340"/>
      <c r="CF11" s="340"/>
      <c r="CG11" s="340"/>
      <c r="CH11" s="340"/>
      <c r="CI11" s="340"/>
      <c r="CJ11" s="340"/>
      <c r="CK11" s="340"/>
      <c r="CL11" s="340"/>
      <c r="CM11" s="340"/>
      <c r="CN11" s="340"/>
      <c r="CO11" s="340"/>
      <c r="CP11" s="340"/>
      <c r="CQ11" s="340"/>
      <c r="CR11" s="340"/>
      <c r="CS11" s="340"/>
      <c r="CT11" s="340"/>
      <c r="CU11" s="340"/>
      <c r="CV11" s="340"/>
      <c r="CW11" s="340"/>
      <c r="CX11" s="340"/>
      <c r="CY11" s="340"/>
      <c r="CZ11" s="340"/>
      <c r="DA11" s="340"/>
      <c r="DB11" s="340"/>
      <c r="DC11" s="340"/>
      <c r="DD11" s="340"/>
      <c r="DE11" s="340"/>
      <c r="DF11" s="340"/>
      <c r="DG11" s="340"/>
      <c r="DH11" s="340"/>
      <c r="DI11" s="340"/>
      <c r="DJ11" s="340"/>
      <c r="DK11" s="340"/>
      <c r="DL11" s="340"/>
      <c r="DM11" s="340"/>
      <c r="DN11" s="340"/>
      <c r="DO11" s="340"/>
      <c r="DP11" s="340"/>
      <c r="DQ11" s="340"/>
      <c r="DR11" s="340"/>
      <c r="DS11" s="340"/>
      <c r="DT11" s="340"/>
      <c r="DU11" s="340"/>
      <c r="DV11" s="340"/>
      <c r="DW11" s="340"/>
      <c r="DX11" s="340"/>
      <c r="DY11" s="340"/>
      <c r="DZ11" s="340"/>
      <c r="EA11" s="340"/>
      <c r="EB11" s="303"/>
      <c r="EC11" s="303"/>
      <c r="ED11" s="303"/>
      <c r="EE11" s="303"/>
      <c r="EF11" s="303"/>
      <c r="EG11" s="303"/>
      <c r="EH11" s="303"/>
      <c r="EI11" s="303"/>
      <c r="EJ11" s="303"/>
      <c r="EK11" s="303"/>
    </row>
    <row r="12" s="133" customFormat="true" ht="11.25" hidden="false" customHeight="true" outlineLevel="0" collapsed="false">
      <c r="C12" s="204"/>
      <c r="D12" s="290"/>
      <c r="E12" s="290"/>
      <c r="F12" s="290"/>
      <c r="G12" s="290"/>
      <c r="H12" s="290"/>
      <c r="I12" s="290"/>
      <c r="J12" s="341"/>
      <c r="K12" s="341"/>
      <c r="L12" s="342"/>
      <c r="M12" s="342"/>
      <c r="N12" s="343"/>
      <c r="O12" s="344"/>
      <c r="P12" s="345"/>
      <c r="Q12" s="345"/>
      <c r="R12" s="342"/>
      <c r="S12" s="346"/>
      <c r="T12" s="346"/>
      <c r="U12" s="215"/>
      <c r="V12" s="216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217"/>
      <c r="AM12" s="218" t="n">
        <v>0</v>
      </c>
      <c r="AN12" s="219" t="s">
        <v>639</v>
      </c>
      <c r="AO12" s="219"/>
      <c r="AP12" s="219"/>
      <c r="AQ12" s="219"/>
      <c r="AR12" s="219"/>
      <c r="AS12" s="219"/>
      <c r="AT12" s="219"/>
      <c r="AU12" s="219"/>
      <c r="AV12" s="219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213"/>
      <c r="EC12" s="220"/>
      <c r="ED12" s="220"/>
      <c r="EE12" s="220"/>
      <c r="EF12" s="191"/>
      <c r="EG12" s="220"/>
      <c r="EH12" s="220"/>
      <c r="EI12" s="220"/>
      <c r="EJ12" s="220"/>
      <c r="EK12" s="220"/>
    </row>
    <row r="13" s="133" customFormat="true" ht="15" hidden="false" customHeight="true" outlineLevel="0" collapsed="false">
      <c r="C13" s="204"/>
      <c r="D13" s="290"/>
      <c r="E13" s="290"/>
      <c r="F13" s="290"/>
      <c r="G13" s="290"/>
      <c r="H13" s="290"/>
      <c r="I13" s="290"/>
      <c r="J13" s="341"/>
      <c r="K13" s="341"/>
      <c r="L13" s="342"/>
      <c r="M13" s="342"/>
      <c r="N13" s="343"/>
      <c r="O13" s="347"/>
      <c r="P13" s="345"/>
      <c r="Q13" s="345"/>
      <c r="R13" s="342"/>
      <c r="S13" s="346"/>
      <c r="T13" s="346"/>
      <c r="U13" s="215"/>
      <c r="V13" s="216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 t="s">
        <v>274</v>
      </c>
      <c r="AN13" s="222"/>
      <c r="AO13" s="223"/>
      <c r="AP13" s="223"/>
      <c r="AQ13" s="223"/>
      <c r="AR13" s="223"/>
      <c r="AS13" s="223"/>
      <c r="AT13" s="223"/>
      <c r="AU13" s="223"/>
      <c r="AV13" s="223"/>
      <c r="AW13" s="224"/>
      <c r="AX13" s="224"/>
      <c r="AY13" s="224"/>
      <c r="AZ13" s="224" t="n">
        <f aca="false">BE13</f>
        <v>0</v>
      </c>
      <c r="BA13" s="224" t="n">
        <f aca="false">BV13</f>
        <v>0</v>
      </c>
      <c r="BB13" s="224" t="n">
        <f aca="false">CM13</f>
        <v>0</v>
      </c>
      <c r="BC13" s="224" t="n">
        <f aca="false">DD13</f>
        <v>0</v>
      </c>
      <c r="BD13" s="224"/>
      <c r="BE13" s="224" t="n">
        <f aca="false">BI13+BM13+BQ13</f>
        <v>0</v>
      </c>
      <c r="BF13" s="224" t="n">
        <f aca="false">BJ13+BN13+BR13</f>
        <v>0</v>
      </c>
      <c r="BG13" s="224" t="n">
        <f aca="false">BK13+BO13+BS13</f>
        <v>0</v>
      </c>
      <c r="BH13" s="224" t="n">
        <f aca="false">BL13+BP13+BT13</f>
        <v>0</v>
      </c>
      <c r="BI13" s="224" t="n">
        <f aca="false">BJ13+BK13+BL13</f>
        <v>0</v>
      </c>
      <c r="BJ13" s="331" t="n">
        <v>0</v>
      </c>
      <c r="BK13" s="331" t="n">
        <v>0</v>
      </c>
      <c r="BL13" s="331" t="n">
        <v>0</v>
      </c>
      <c r="BM13" s="224" t="n">
        <f aca="false">BN13+BO13+BP13</f>
        <v>0</v>
      </c>
      <c r="BN13" s="331" t="n">
        <v>0</v>
      </c>
      <c r="BO13" s="331" t="n">
        <v>0</v>
      </c>
      <c r="BP13" s="331" t="n">
        <v>0</v>
      </c>
      <c r="BQ13" s="224" t="n">
        <f aca="false">BR13+BS13+BT13</f>
        <v>0</v>
      </c>
      <c r="BR13" s="331" t="n">
        <v>0</v>
      </c>
      <c r="BS13" s="331" t="n">
        <v>0</v>
      </c>
      <c r="BT13" s="331" t="n">
        <v>0</v>
      </c>
      <c r="BU13" s="224" t="n">
        <f aca="false">$AW13-$AX13-AZ13</f>
        <v>0</v>
      </c>
      <c r="BV13" s="224" t="n">
        <f aca="false">BZ13+CD13+CH13</f>
        <v>0</v>
      </c>
      <c r="BW13" s="224" t="n">
        <f aca="false">CA13+CE13+CI13</f>
        <v>0</v>
      </c>
      <c r="BX13" s="224" t="n">
        <f aca="false">CB13+CF13+CJ13</f>
        <v>0</v>
      </c>
      <c r="BY13" s="224" t="n">
        <f aca="false">CC13+CG13+CK13</f>
        <v>0</v>
      </c>
      <c r="BZ13" s="224" t="n">
        <f aca="false">CA13+CB13+CC13</f>
        <v>0</v>
      </c>
      <c r="CA13" s="331" t="n">
        <v>0</v>
      </c>
      <c r="CB13" s="331" t="n">
        <v>0</v>
      </c>
      <c r="CC13" s="331" t="n">
        <v>0</v>
      </c>
      <c r="CD13" s="224" t="n">
        <f aca="false">CE13+CF13+CG13</f>
        <v>0</v>
      </c>
      <c r="CE13" s="331" t="n">
        <v>0</v>
      </c>
      <c r="CF13" s="331" t="n">
        <v>0</v>
      </c>
      <c r="CG13" s="331" t="n">
        <v>0</v>
      </c>
      <c r="CH13" s="224" t="n">
        <f aca="false">CI13+CJ13+CK13</f>
        <v>0</v>
      </c>
      <c r="CI13" s="331" t="n">
        <v>0</v>
      </c>
      <c r="CJ13" s="331" t="n">
        <v>0</v>
      </c>
      <c r="CK13" s="331" t="n">
        <v>0</v>
      </c>
      <c r="CL13" s="224" t="n">
        <f aca="false">$AW13-$AX13-BA13</f>
        <v>0</v>
      </c>
      <c r="CM13" s="224" t="n">
        <f aca="false">CQ13+CU13+CY13</f>
        <v>0</v>
      </c>
      <c r="CN13" s="224" t="n">
        <f aca="false">CR13+CV13+CZ13</f>
        <v>0</v>
      </c>
      <c r="CO13" s="224" t="n">
        <f aca="false">CS13+CW13+DA13</f>
        <v>0</v>
      </c>
      <c r="CP13" s="224" t="n">
        <f aca="false">CT13+CX13+DB13</f>
        <v>0</v>
      </c>
      <c r="CQ13" s="224" t="n">
        <f aca="false">CR13+CS13+CT13</f>
        <v>0</v>
      </c>
      <c r="CR13" s="331" t="n">
        <v>0</v>
      </c>
      <c r="CS13" s="331" t="n">
        <v>0</v>
      </c>
      <c r="CT13" s="331" t="n">
        <v>0</v>
      </c>
      <c r="CU13" s="224" t="n">
        <f aca="false">CV13+CW13+CX13</f>
        <v>0</v>
      </c>
      <c r="CV13" s="331" t="n">
        <v>0</v>
      </c>
      <c r="CW13" s="331" t="n">
        <v>0</v>
      </c>
      <c r="CX13" s="331" t="n">
        <v>0</v>
      </c>
      <c r="CY13" s="224" t="n">
        <f aca="false">CZ13+DA13+DB13</f>
        <v>0</v>
      </c>
      <c r="CZ13" s="331" t="n">
        <v>0</v>
      </c>
      <c r="DA13" s="331" t="n">
        <v>0</v>
      </c>
      <c r="DB13" s="331" t="n">
        <v>0</v>
      </c>
      <c r="DC13" s="224" t="n">
        <f aca="false">$AW13-$AX13-BB13</f>
        <v>0</v>
      </c>
      <c r="DD13" s="224" t="n">
        <f aca="false">DH13+DL13+DP13</f>
        <v>0</v>
      </c>
      <c r="DE13" s="224" t="n">
        <f aca="false">DI13+DM13+DQ13</f>
        <v>0</v>
      </c>
      <c r="DF13" s="224" t="n">
        <f aca="false">DJ13+DN13+DR13</f>
        <v>0</v>
      </c>
      <c r="DG13" s="224" t="n">
        <f aca="false">DK13+DO13+DS13</f>
        <v>0</v>
      </c>
      <c r="DH13" s="224" t="n">
        <f aca="false">DI13+DJ13+DK13</f>
        <v>0</v>
      </c>
      <c r="DI13" s="331" t="n">
        <v>0</v>
      </c>
      <c r="DJ13" s="331" t="n">
        <v>0</v>
      </c>
      <c r="DK13" s="331" t="n">
        <v>0</v>
      </c>
      <c r="DL13" s="224" t="n">
        <f aca="false">DM13+DN13+DO13</f>
        <v>0</v>
      </c>
      <c r="DM13" s="331" t="n">
        <v>0</v>
      </c>
      <c r="DN13" s="331" t="n">
        <v>0</v>
      </c>
      <c r="DO13" s="331" t="n">
        <v>0</v>
      </c>
      <c r="DP13" s="224" t="n">
        <f aca="false">DQ13+DR13+DS13</f>
        <v>0</v>
      </c>
      <c r="DQ13" s="331" t="n">
        <v>0</v>
      </c>
      <c r="DR13" s="331" t="n">
        <v>0</v>
      </c>
      <c r="DS13" s="331" t="n">
        <v>0</v>
      </c>
      <c r="DT13" s="224" t="n">
        <f aca="false">$AW13-$AX13-BC13</f>
        <v>0</v>
      </c>
      <c r="DU13" s="224"/>
      <c r="DV13" s="225"/>
      <c r="DW13" s="225"/>
      <c r="DX13" s="226"/>
      <c r="DY13" s="225"/>
      <c r="DZ13" s="226"/>
      <c r="EA13" s="332"/>
      <c r="EB13" s="213" t="n">
        <v>0</v>
      </c>
      <c r="EC13" s="190" t="str">
        <f aca="false">AN13 &amp; EB13</f>
        <v>0</v>
      </c>
      <c r="ED13" s="190" t="str">
        <f aca="false">AN13&amp;AO13</f>
        <v/>
      </c>
      <c r="EE13" s="191"/>
      <c r="EF13" s="191"/>
      <c r="EG13" s="220"/>
      <c r="EH13" s="220"/>
      <c r="EI13" s="220"/>
      <c r="EJ13" s="220"/>
      <c r="EV13" s="191"/>
    </row>
    <row r="14" s="133" customFormat="true" ht="15" hidden="false" customHeight="true" outlineLevel="0" collapsed="false">
      <c r="C14" s="204"/>
      <c r="D14" s="290"/>
      <c r="E14" s="290"/>
      <c r="F14" s="290"/>
      <c r="G14" s="290"/>
      <c r="H14" s="290"/>
      <c r="I14" s="290"/>
      <c r="J14" s="341"/>
      <c r="K14" s="341"/>
      <c r="L14" s="342"/>
      <c r="M14" s="342"/>
      <c r="N14" s="343"/>
      <c r="O14" s="347"/>
      <c r="P14" s="345"/>
      <c r="Q14" s="345"/>
      <c r="R14" s="342"/>
      <c r="S14" s="346"/>
      <c r="T14" s="346"/>
      <c r="U14" s="215"/>
      <c r="V14" s="216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333"/>
      <c r="AM14" s="334"/>
      <c r="AN14" s="335"/>
      <c r="AO14" s="335"/>
      <c r="AP14" s="335"/>
      <c r="AQ14" s="335"/>
      <c r="AR14" s="335"/>
      <c r="AS14" s="335"/>
      <c r="AT14" s="335"/>
      <c r="AU14" s="335"/>
      <c r="AV14" s="335"/>
      <c r="AW14" s="336"/>
      <c r="AX14" s="336"/>
      <c r="AY14" s="337"/>
      <c r="AZ14" s="337"/>
      <c r="BA14" s="337"/>
      <c r="BB14" s="337"/>
      <c r="BC14" s="337"/>
      <c r="BD14" s="337"/>
      <c r="BE14" s="337"/>
      <c r="BF14" s="337"/>
      <c r="BG14" s="337"/>
      <c r="BH14" s="337"/>
      <c r="BI14" s="337"/>
      <c r="BJ14" s="337"/>
      <c r="BK14" s="337"/>
      <c r="BL14" s="337"/>
      <c r="BM14" s="337"/>
      <c r="BN14" s="337"/>
      <c r="BO14" s="337"/>
      <c r="BP14" s="337"/>
      <c r="BQ14" s="337"/>
      <c r="BR14" s="337"/>
      <c r="BS14" s="337"/>
      <c r="BT14" s="337"/>
      <c r="BU14" s="337"/>
      <c r="BV14" s="337"/>
      <c r="BW14" s="337"/>
      <c r="BX14" s="337"/>
      <c r="BY14" s="337"/>
      <c r="BZ14" s="337"/>
      <c r="CA14" s="337"/>
      <c r="CB14" s="337"/>
      <c r="CC14" s="337"/>
      <c r="CD14" s="337"/>
      <c r="CE14" s="337"/>
      <c r="CF14" s="337"/>
      <c r="CG14" s="337"/>
      <c r="CH14" s="337"/>
      <c r="CI14" s="337"/>
      <c r="CJ14" s="337"/>
      <c r="CK14" s="337"/>
      <c r="CL14" s="337"/>
      <c r="CM14" s="337"/>
      <c r="CN14" s="337"/>
      <c r="CO14" s="337"/>
      <c r="CP14" s="337"/>
      <c r="CQ14" s="337"/>
      <c r="CR14" s="337"/>
      <c r="CS14" s="337"/>
      <c r="CT14" s="337"/>
      <c r="CU14" s="337"/>
      <c r="CV14" s="337"/>
      <c r="CW14" s="337"/>
      <c r="CX14" s="337"/>
      <c r="CY14" s="337"/>
      <c r="CZ14" s="337"/>
      <c r="DA14" s="337"/>
      <c r="DB14" s="337"/>
      <c r="DC14" s="337"/>
      <c r="DD14" s="337"/>
      <c r="DE14" s="337"/>
      <c r="DF14" s="337"/>
      <c r="DG14" s="337"/>
      <c r="DH14" s="337"/>
      <c r="DI14" s="337"/>
      <c r="DJ14" s="337"/>
      <c r="DK14" s="337"/>
      <c r="DL14" s="337"/>
      <c r="DM14" s="337"/>
      <c r="DN14" s="337"/>
      <c r="DO14" s="337"/>
      <c r="DP14" s="337"/>
      <c r="DQ14" s="337"/>
      <c r="DR14" s="337"/>
      <c r="DS14" s="337"/>
      <c r="DT14" s="337"/>
      <c r="DU14" s="337"/>
      <c r="DV14" s="337"/>
      <c r="DW14" s="337"/>
      <c r="DX14" s="337"/>
      <c r="DY14" s="337"/>
      <c r="DZ14" s="337"/>
      <c r="EA14" s="337"/>
      <c r="EB14" s="213"/>
      <c r="EC14" s="220"/>
      <c r="ED14" s="220"/>
      <c r="EE14" s="220"/>
      <c r="EF14" s="191"/>
      <c r="EG14" s="220"/>
      <c r="EH14" s="220"/>
      <c r="EI14" s="220"/>
      <c r="EJ14" s="220"/>
      <c r="EK14" s="220"/>
    </row>
    <row r="15" customFormat="false" ht="11.25" hidden="false" customHeight="false" outlineLevel="0" collapsed="false">
      <c r="A15" s="328" t="s">
        <v>641</v>
      </c>
      <c r="C15" s="33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  <c r="BV15" s="329"/>
      <c r="BW15" s="329"/>
      <c r="BX15" s="329"/>
      <c r="BY15" s="329"/>
      <c r="BZ15" s="329"/>
      <c r="CA15" s="329"/>
      <c r="CB15" s="329"/>
      <c r="CC15" s="329"/>
      <c r="CD15" s="329"/>
      <c r="CE15" s="329"/>
      <c r="CF15" s="329"/>
      <c r="CG15" s="329"/>
      <c r="CH15" s="329"/>
      <c r="CI15" s="329"/>
      <c r="CJ15" s="329"/>
      <c r="CK15" s="329"/>
      <c r="CL15" s="329"/>
      <c r="CM15" s="329"/>
      <c r="CN15" s="329"/>
      <c r="CO15" s="329"/>
      <c r="CP15" s="329"/>
      <c r="CQ15" s="329"/>
      <c r="CR15" s="329"/>
      <c r="CS15" s="329"/>
      <c r="CT15" s="329"/>
      <c r="CU15" s="329"/>
      <c r="CV15" s="329"/>
      <c r="CW15" s="329"/>
      <c r="CX15" s="329"/>
      <c r="CY15" s="329"/>
      <c r="CZ15" s="329"/>
      <c r="DA15" s="329"/>
      <c r="DB15" s="329"/>
      <c r="DC15" s="329"/>
      <c r="DD15" s="329"/>
      <c r="DE15" s="329"/>
      <c r="DF15" s="329"/>
      <c r="DG15" s="329"/>
      <c r="DH15" s="329"/>
      <c r="DI15" s="329"/>
      <c r="DJ15" s="329"/>
      <c r="DK15" s="329"/>
      <c r="DL15" s="329"/>
      <c r="DM15" s="329"/>
      <c r="DN15" s="329"/>
      <c r="DO15" s="329"/>
      <c r="DP15" s="329"/>
      <c r="DQ15" s="329"/>
      <c r="DR15" s="329"/>
      <c r="DS15" s="329"/>
      <c r="DT15" s="329"/>
      <c r="DU15" s="329"/>
      <c r="DV15" s="329"/>
      <c r="DW15" s="329"/>
      <c r="DX15" s="329"/>
      <c r="DY15" s="329"/>
      <c r="DZ15" s="329"/>
      <c r="EA15" s="329"/>
      <c r="EB15" s="303"/>
      <c r="EC15" s="303"/>
      <c r="ED15" s="303"/>
      <c r="EE15" s="303"/>
      <c r="EF15" s="303"/>
      <c r="EG15" s="303"/>
      <c r="EH15" s="303"/>
      <c r="EI15" s="303"/>
      <c r="EJ15" s="303"/>
      <c r="EK15" s="303"/>
    </row>
    <row r="16" s="133" customFormat="true" ht="15" hidden="false" customHeight="true" outlineLevel="0" collapsed="false">
      <c r="C16" s="204"/>
      <c r="D16" s="290"/>
      <c r="E16" s="290"/>
      <c r="F16" s="290"/>
      <c r="G16" s="290"/>
      <c r="H16" s="290"/>
      <c r="I16" s="290"/>
      <c r="J16" s="341"/>
      <c r="K16" s="341"/>
      <c r="L16" s="342"/>
      <c r="M16" s="342"/>
      <c r="N16" s="343"/>
      <c r="O16" s="348"/>
      <c r="P16" s="345"/>
      <c r="Q16" s="345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290"/>
      <c r="AE16" s="290"/>
      <c r="AF16" s="290"/>
      <c r="AG16" s="346"/>
      <c r="AH16" s="346"/>
      <c r="AI16" s="349"/>
      <c r="AJ16" s="350"/>
      <c r="AK16" s="351"/>
      <c r="AL16" s="221"/>
      <c r="AM16" s="183"/>
      <c r="AN16" s="222"/>
      <c r="AO16" s="223"/>
      <c r="AP16" s="223"/>
      <c r="AQ16" s="223"/>
      <c r="AR16" s="223"/>
      <c r="AS16" s="223"/>
      <c r="AT16" s="223"/>
      <c r="AU16" s="223"/>
      <c r="AV16" s="223"/>
      <c r="AW16" s="224"/>
      <c r="AX16" s="224"/>
      <c r="AY16" s="224"/>
      <c r="AZ16" s="224" t="n">
        <f aca="false">BE16</f>
        <v>0</v>
      </c>
      <c r="BA16" s="224" t="n">
        <f aca="false">BV16</f>
        <v>0</v>
      </c>
      <c r="BB16" s="224" t="n">
        <f aca="false">CM16</f>
        <v>0</v>
      </c>
      <c r="BC16" s="224" t="n">
        <f aca="false">DD16</f>
        <v>0</v>
      </c>
      <c r="BD16" s="224"/>
      <c r="BE16" s="224" t="n">
        <f aca="false">BI16+BM16+BQ16</f>
        <v>0</v>
      </c>
      <c r="BF16" s="224" t="n">
        <f aca="false">BJ16+BN16+BR16</f>
        <v>0</v>
      </c>
      <c r="BG16" s="224" t="n">
        <f aca="false">BK16+BO16+BS16</f>
        <v>0</v>
      </c>
      <c r="BH16" s="224" t="n">
        <f aca="false">BL16+BP16+BT16</f>
        <v>0</v>
      </c>
      <c r="BI16" s="224" t="n">
        <f aca="false">BJ16+BK16+BL16</f>
        <v>0</v>
      </c>
      <c r="BJ16" s="331" t="n">
        <v>0</v>
      </c>
      <c r="BK16" s="331" t="n">
        <v>0</v>
      </c>
      <c r="BL16" s="331" t="n">
        <v>0</v>
      </c>
      <c r="BM16" s="224" t="n">
        <f aca="false">BN16+BO16+BP16</f>
        <v>0</v>
      </c>
      <c r="BN16" s="331" t="n">
        <v>0</v>
      </c>
      <c r="BO16" s="331" t="n">
        <v>0</v>
      </c>
      <c r="BP16" s="331" t="n">
        <v>0</v>
      </c>
      <c r="BQ16" s="224" t="n">
        <f aca="false">BR16+BS16+BT16</f>
        <v>0</v>
      </c>
      <c r="BR16" s="331" t="n">
        <v>0</v>
      </c>
      <c r="BS16" s="331" t="n">
        <v>0</v>
      </c>
      <c r="BT16" s="331" t="n">
        <v>0</v>
      </c>
      <c r="BU16" s="224" t="n">
        <f aca="false">$AW16-$AX16-AZ16</f>
        <v>0</v>
      </c>
      <c r="BV16" s="224" t="n">
        <f aca="false">BZ16+CD16+CH16</f>
        <v>0</v>
      </c>
      <c r="BW16" s="224" t="n">
        <f aca="false">CA16+CE16+CI16</f>
        <v>0</v>
      </c>
      <c r="BX16" s="224" t="n">
        <f aca="false">CB16+CF16+CJ16</f>
        <v>0</v>
      </c>
      <c r="BY16" s="224" t="n">
        <f aca="false">CC16+CG16+CK16</f>
        <v>0</v>
      </c>
      <c r="BZ16" s="224" t="n">
        <f aca="false">CA16+CB16+CC16</f>
        <v>0</v>
      </c>
      <c r="CA16" s="331" t="n">
        <v>0</v>
      </c>
      <c r="CB16" s="331" t="n">
        <v>0</v>
      </c>
      <c r="CC16" s="331" t="n">
        <v>0</v>
      </c>
      <c r="CD16" s="224" t="n">
        <f aca="false">CE16+CF16+CG16</f>
        <v>0</v>
      </c>
      <c r="CE16" s="331" t="n">
        <v>0</v>
      </c>
      <c r="CF16" s="331" t="n">
        <v>0</v>
      </c>
      <c r="CG16" s="331" t="n">
        <v>0</v>
      </c>
      <c r="CH16" s="224" t="n">
        <f aca="false">CI16+CJ16+CK16</f>
        <v>0</v>
      </c>
      <c r="CI16" s="331" t="n">
        <v>0</v>
      </c>
      <c r="CJ16" s="331" t="n">
        <v>0</v>
      </c>
      <c r="CK16" s="331" t="n">
        <v>0</v>
      </c>
      <c r="CL16" s="224" t="n">
        <f aca="false">$AW16-$AX16-BA16</f>
        <v>0</v>
      </c>
      <c r="CM16" s="224" t="n">
        <f aca="false">CQ16+CU16+CY16</f>
        <v>0</v>
      </c>
      <c r="CN16" s="224" t="n">
        <f aca="false">CR16+CV16+CZ16</f>
        <v>0</v>
      </c>
      <c r="CO16" s="224" t="n">
        <f aca="false">CS16+CW16+DA16</f>
        <v>0</v>
      </c>
      <c r="CP16" s="224" t="n">
        <f aca="false">CT16+CX16+DB16</f>
        <v>0</v>
      </c>
      <c r="CQ16" s="224" t="n">
        <f aca="false">CR16+CS16+CT16</f>
        <v>0</v>
      </c>
      <c r="CR16" s="331" t="n">
        <v>0</v>
      </c>
      <c r="CS16" s="331" t="n">
        <v>0</v>
      </c>
      <c r="CT16" s="331" t="n">
        <v>0</v>
      </c>
      <c r="CU16" s="224" t="n">
        <f aca="false">CV16+CW16+CX16</f>
        <v>0</v>
      </c>
      <c r="CV16" s="331" t="n">
        <v>0</v>
      </c>
      <c r="CW16" s="331" t="n">
        <v>0</v>
      </c>
      <c r="CX16" s="331" t="n">
        <v>0</v>
      </c>
      <c r="CY16" s="224" t="n">
        <f aca="false">CZ16+DA16+DB16</f>
        <v>0</v>
      </c>
      <c r="CZ16" s="331" t="n">
        <v>0</v>
      </c>
      <c r="DA16" s="331" t="n">
        <v>0</v>
      </c>
      <c r="DB16" s="331" t="n">
        <v>0</v>
      </c>
      <c r="DC16" s="224" t="n">
        <f aca="false">$AW16-$AX16-BB16</f>
        <v>0</v>
      </c>
      <c r="DD16" s="224" t="n">
        <f aca="false">DH16+DL16+DP16</f>
        <v>0</v>
      </c>
      <c r="DE16" s="224" t="n">
        <f aca="false">DI16+DM16+DQ16</f>
        <v>0</v>
      </c>
      <c r="DF16" s="224" t="n">
        <f aca="false">DJ16+DN16+DR16</f>
        <v>0</v>
      </c>
      <c r="DG16" s="224" t="n">
        <f aca="false">DK16+DO16+DS16</f>
        <v>0</v>
      </c>
      <c r="DH16" s="224" t="n">
        <f aca="false">DI16+DJ16+DK16</f>
        <v>0</v>
      </c>
      <c r="DI16" s="331" t="n">
        <v>0</v>
      </c>
      <c r="DJ16" s="331" t="n">
        <v>0</v>
      </c>
      <c r="DK16" s="331" t="n">
        <v>0</v>
      </c>
      <c r="DL16" s="224" t="n">
        <f aca="false">DM16+DN16+DO16</f>
        <v>0</v>
      </c>
      <c r="DM16" s="331" t="n">
        <v>0</v>
      </c>
      <c r="DN16" s="331" t="n">
        <v>0</v>
      </c>
      <c r="DO16" s="331" t="n">
        <v>0</v>
      </c>
      <c r="DP16" s="224" t="n">
        <f aca="false">DQ16+DR16+DS16</f>
        <v>0</v>
      </c>
      <c r="DQ16" s="331" t="n">
        <v>0</v>
      </c>
      <c r="DR16" s="331" t="n">
        <v>0</v>
      </c>
      <c r="DS16" s="331" t="n">
        <v>0</v>
      </c>
      <c r="DT16" s="224" t="n">
        <f aca="false">$AW16-$AX16-BC16</f>
        <v>0</v>
      </c>
      <c r="DU16" s="224"/>
      <c r="DV16" s="225"/>
      <c r="DW16" s="225"/>
      <c r="DX16" s="226"/>
      <c r="DY16" s="225"/>
      <c r="DZ16" s="226"/>
      <c r="EA16" s="332"/>
      <c r="EB16" s="213" t="n">
        <v>0</v>
      </c>
      <c r="EC16" s="190" t="str">
        <f aca="false">AN16 &amp; EB16</f>
        <v>0</v>
      </c>
      <c r="ED16" s="190" t="str">
        <f aca="false">AN16&amp;AO16</f>
        <v/>
      </c>
      <c r="EE16" s="191"/>
      <c r="EF16" s="191"/>
      <c r="EG16" s="220"/>
      <c r="EH16" s="220"/>
      <c r="EI16" s="220"/>
      <c r="EJ16" s="220"/>
      <c r="EV16" s="191"/>
    </row>
    <row r="17" s="353" customFormat="true" ht="15" hidden="false" customHeight="false" outlineLevel="0" collapsed="false">
      <c r="A17" s="352" t="s">
        <v>642</v>
      </c>
      <c r="C17" s="354"/>
      <c r="D17" s="355"/>
      <c r="E17" s="355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  <c r="BS17" s="356"/>
      <c r="BT17" s="356"/>
      <c r="BU17" s="356"/>
      <c r="BV17" s="356"/>
      <c r="BW17" s="356"/>
      <c r="BX17" s="356"/>
      <c r="BY17" s="356"/>
      <c r="BZ17" s="356"/>
      <c r="CA17" s="356"/>
      <c r="CB17" s="356"/>
      <c r="CC17" s="356"/>
      <c r="CD17" s="356"/>
      <c r="CE17" s="356"/>
      <c r="CF17" s="356"/>
      <c r="CG17" s="356"/>
      <c r="CH17" s="356"/>
      <c r="CI17" s="356"/>
      <c r="CJ17" s="356"/>
      <c r="CK17" s="356"/>
      <c r="CL17" s="356"/>
      <c r="CM17" s="356"/>
      <c r="CN17" s="356"/>
      <c r="CO17" s="356"/>
      <c r="CP17" s="356"/>
      <c r="CQ17" s="356"/>
      <c r="CR17" s="356"/>
      <c r="CS17" s="356"/>
      <c r="CT17" s="356"/>
      <c r="CU17" s="356"/>
      <c r="CV17" s="356"/>
      <c r="CW17" s="356"/>
      <c r="CX17" s="356"/>
      <c r="CY17" s="356"/>
      <c r="CZ17" s="356"/>
      <c r="DA17" s="356"/>
      <c r="DB17" s="356"/>
      <c r="DC17" s="356"/>
      <c r="DD17" s="356"/>
      <c r="DE17" s="356"/>
      <c r="DF17" s="356"/>
      <c r="DG17" s="356"/>
      <c r="DH17" s="356"/>
      <c r="DI17" s="356"/>
      <c r="DJ17" s="356"/>
      <c r="DK17" s="356"/>
      <c r="DL17" s="356"/>
      <c r="DM17" s="356"/>
      <c r="DN17" s="356"/>
      <c r="DO17" s="356"/>
      <c r="DP17" s="356"/>
      <c r="DQ17" s="356"/>
      <c r="DR17" s="356"/>
      <c r="DS17" s="356"/>
      <c r="DT17" s="356"/>
      <c r="DU17" s="356"/>
      <c r="DV17" s="356"/>
      <c r="DW17" s="356"/>
      <c r="DX17" s="356"/>
      <c r="DY17" s="356"/>
      <c r="DZ17" s="356"/>
      <c r="EA17" s="356"/>
      <c r="EB17" s="357"/>
      <c r="EC17" s="357"/>
      <c r="ED17" s="357"/>
      <c r="EE17" s="357"/>
      <c r="EF17" s="357"/>
      <c r="EG17" s="357"/>
      <c r="EH17" s="357"/>
    </row>
    <row r="18" s="273" customFormat="true" ht="15" hidden="false" customHeight="true" outlineLevel="0" collapsed="false">
      <c r="C18" s="358"/>
      <c r="D18" s="359"/>
      <c r="E18" s="360"/>
      <c r="F18" s="361"/>
      <c r="EB18" s="362"/>
      <c r="EC18" s="362"/>
      <c r="ED18" s="362"/>
      <c r="EE18" s="362"/>
      <c r="EF18" s="362"/>
      <c r="EG18" s="362"/>
      <c r="EH18" s="362"/>
    </row>
  </sheetData>
  <mergeCells count="175">
    <mergeCell ref="BE1:BU1"/>
    <mergeCell ref="BV1:CL1"/>
    <mergeCell ref="CM1:DC1"/>
    <mergeCell ref="DD1:DT1"/>
    <mergeCell ref="BE2:BH2"/>
    <mergeCell ref="BI2:BL2"/>
    <mergeCell ref="BM2:BP2"/>
    <mergeCell ref="BQ2:BT2"/>
    <mergeCell ref="BU2:BU4"/>
    <mergeCell ref="BV2:BY2"/>
    <mergeCell ref="BZ2:CC2"/>
    <mergeCell ref="CD2:CG2"/>
    <mergeCell ref="CH2:CK2"/>
    <mergeCell ref="CL2:CL4"/>
    <mergeCell ref="CM2:CP2"/>
    <mergeCell ref="CQ2:CT2"/>
    <mergeCell ref="CU2:CX2"/>
    <mergeCell ref="CY2:DB2"/>
    <mergeCell ref="DC2:DC4"/>
    <mergeCell ref="DD2:DG2"/>
    <mergeCell ref="DH2:DK2"/>
    <mergeCell ref="DL2:DO2"/>
    <mergeCell ref="DP2:DS2"/>
    <mergeCell ref="DT2:DT4"/>
    <mergeCell ref="D3:D4"/>
    <mergeCell ref="E3:E4"/>
    <mergeCell ref="F3:F4"/>
    <mergeCell ref="G3:G4"/>
    <mergeCell ref="H3:H4"/>
    <mergeCell ref="I3:M3"/>
    <mergeCell ref="N3:N4"/>
    <mergeCell ref="O3:O4"/>
    <mergeCell ref="P3:Q3"/>
    <mergeCell ref="R3:S3"/>
    <mergeCell ref="T3:T4"/>
    <mergeCell ref="V3:V4"/>
    <mergeCell ref="W3:W4"/>
    <mergeCell ref="X3:X4"/>
    <mergeCell ref="Y3:Y4"/>
    <mergeCell ref="Z3:AF3"/>
    <mergeCell ref="AG3:AK3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W3:AW4"/>
    <mergeCell ref="AX3:AX4"/>
    <mergeCell ref="AY3:AY4"/>
    <mergeCell ref="AZ3:AZ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I3:CI4"/>
    <mergeCell ref="CJ3:CJ4"/>
    <mergeCell ref="CK3:CK4"/>
    <mergeCell ref="CM3:CM4"/>
    <mergeCell ref="CN3:CN4"/>
    <mergeCell ref="CO3:CO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D3:DD4"/>
    <mergeCell ref="DE3:DE4"/>
    <mergeCell ref="DF3:DF4"/>
    <mergeCell ref="DG3:DG4"/>
    <mergeCell ref="DH3:DH4"/>
    <mergeCell ref="DI3:DI4"/>
    <mergeCell ref="DJ3:DJ4"/>
    <mergeCell ref="DK3:DK4"/>
    <mergeCell ref="DL3:DL4"/>
    <mergeCell ref="DM3:DM4"/>
    <mergeCell ref="DN3:DN4"/>
    <mergeCell ref="DO3:DO4"/>
    <mergeCell ref="DP3:DP4"/>
    <mergeCell ref="DQ3:DQ4"/>
    <mergeCell ref="DR3:DR4"/>
    <mergeCell ref="DS3:DS4"/>
    <mergeCell ref="DV3:DY3"/>
    <mergeCell ref="DZ3:EA3"/>
    <mergeCell ref="D6:D10"/>
    <mergeCell ref="E6:E10"/>
    <mergeCell ref="F6:F10"/>
    <mergeCell ref="G6:G10"/>
    <mergeCell ref="H6:H10"/>
    <mergeCell ref="I6:I10"/>
    <mergeCell ref="J6:J10"/>
    <mergeCell ref="K6:K10"/>
    <mergeCell ref="N6:N10"/>
    <mergeCell ref="O6:O10"/>
    <mergeCell ref="P6:P10"/>
    <mergeCell ref="Q6:Q10"/>
    <mergeCell ref="R6:R10"/>
    <mergeCell ref="S6:S10"/>
    <mergeCell ref="T6:T10"/>
    <mergeCell ref="U7:U9"/>
    <mergeCell ref="V7:V9"/>
    <mergeCell ref="W7:W9"/>
    <mergeCell ref="X7:X9"/>
    <mergeCell ref="Y7:Y9"/>
    <mergeCell ref="Z7:Z9"/>
    <mergeCell ref="AA7:AA9"/>
    <mergeCell ref="AB7:AB9"/>
    <mergeCell ref="AC7:AC9"/>
    <mergeCell ref="AD7:AD9"/>
    <mergeCell ref="AE7:AE9"/>
    <mergeCell ref="AF7:AF9"/>
    <mergeCell ref="AG7:AG9"/>
    <mergeCell ref="AH7:AH9"/>
    <mergeCell ref="AI7:AI9"/>
    <mergeCell ref="AJ7:AJ9"/>
    <mergeCell ref="AK7:AK9"/>
    <mergeCell ref="W10:X10"/>
    <mergeCell ref="U12:U14"/>
    <mergeCell ref="V12:V14"/>
    <mergeCell ref="W12:W14"/>
    <mergeCell ref="X12:X14"/>
    <mergeCell ref="Y12:Y14"/>
    <mergeCell ref="Z12:Z14"/>
    <mergeCell ref="AA12:AA14"/>
    <mergeCell ref="AB12:AB14"/>
    <mergeCell ref="AC12:AC14"/>
    <mergeCell ref="AD12:AD14"/>
    <mergeCell ref="AE12:AE14"/>
    <mergeCell ref="AF12:AF14"/>
    <mergeCell ref="AG12:AG14"/>
    <mergeCell ref="AH12:AH14"/>
    <mergeCell ref="AI12:AI14"/>
    <mergeCell ref="AJ12:AJ14"/>
    <mergeCell ref="AK12:AK14"/>
  </mergeCells>
  <dataValidations count="10">
    <dataValidation allowBlank="true" error="Выберите значение из списка" errorStyle="stop" errorTitle="Ошибка" operator="between" prompt="Выберите значение из списка" showDropDown="false" showErrorMessage="false" showInputMessage="false" sqref="AN8:AV8 AN13:AV13 AN16:AV16" type="none">
      <formula1>0</formula1>
      <formula2>0</formula2>
    </dataValidation>
    <dataValidation allowBlank="true" error="Допускается ввод не более 900 символов!" errorStyle="stop" errorTitle="Ошибка" operator="lessThanOrEqual" showDropDown="false" showErrorMessage="true" showInputMessage="true" sqref="AL8:AM8 H12:H14 AL13:AM13 H16 AL16:AM16 E18" type="textLength">
      <formula1>900</formula1>
      <formula2>0</formula2>
    </dataValidation>
    <dataValidation allowBlank="true" error="Допускается ввод только неотрицательных чисел!" errorStyle="stop" errorTitle="Ошибка" operator="between" showDropDown="false" showErrorMessage="true" showInputMessage="false" sqref="BJ8:BL8 BN8:BP8 BR8:BT8 CA8:CC8 CE8:CG8 CI8:CK8 CR8:CT8 CV8:CX8 CZ8:DB8 DI8:DK8 DM8:DO8 DQ8:DS8 DV8:DW8 DY8 BJ13:BL13 BN13:BP13 BR13:BT13 CA13:CC13 CE13:CG13 CI13:CK13 CR13:CT13 CV13:CX13 CZ13:DB13 DI13:DK13 DM13:DO13 DQ13:DS13 DV13:DW13 DY13 BJ16:BL16 BN16:BP16 BR16:BT16 CA16:CC16 CE16:CG16 CI16:CK16 CR16:CT16 CV16:CX16 CZ16:DB16 DI16:DK16 DM16:DO16 DQ16:DS16 DV16:DW16 DY16" type="decimal">
      <formula1>0</formula1>
      <formula2>1E+024</formula2>
    </dataValidation>
    <dataValidation allowBlank="true" error="Допускается ввод не более 900 символов!" errorStyle="stop" errorTitle="Ошибка" operator="lessThan" showDropDown="false" showErrorMessage="true" showInputMessage="true" sqref="T6 DX8 DZ8:EA8 DX13 DZ13:EA13 DX16 DZ16:EA16" type="textLength">
      <formula1>900</formula1>
      <formula2>0</formula2>
    </dataValidation>
    <dataValidation allowBlank="true" error="Введите действительное число от 0 до 100!" errorStyle="stop" operator="between" showDropDown="false" showErrorMessage="true" showInputMessage="true" sqref="R6:S10 U7:V7 R12:V12 R13:T14 R16:T16" type="decimal">
      <formula1>0</formula1>
      <formula2>100</formula2>
    </dataValidation>
    <dataValidation allowBlank="true" error="Выберите значение из списка" errorStyle="stop" errorTitle="Ошибка" operator="between" prompt="Выберите значение из списка" showDropDown="false" showErrorMessage="true" showInputMessage="true" sqref="P6:Q10 E12:E14 O12:Q14 E16 O16:Q16" type="list">
      <formula1>0</formula1>
      <formula2>0</formula2>
    </dataValidation>
    <dataValidation allowBlank="true" error="Допускается ввод только неотрицательных целых чисел!" errorStyle="stop" errorTitle="Ошибка" operator="between" showDropDown="false" showErrorMessage="true" showInputMessage="false" sqref="N12:N14 N16" type="whole">
      <formula1>0</formula1>
      <formula2>1E+024</formula2>
    </dataValidation>
    <dataValidation allowBlank="true" error="Необходимо выбрать значение из списка!" errorStyle="stop" errorTitle="Ошибка" operator="lessThanOrEqual" prompt="Необходимо указать принадлежность объекта к инфраструктуре ТЭ или его отсутствие" promptTitle="Ввод" showDropDown="false" showErrorMessage="true" showInputMessage="true" sqref="W16" type="list">
      <formula1>"да,без привязки к объекту"</formula1>
      <formula2>0</formula2>
    </dataValidation>
    <dataValidation allowBlank="true" errorStyle="stop" operator="between" prompt="Для выбора необходимо два раза нажать левую кнопку мыши!" promptTitle="Ввод" showDropDown="false" showErrorMessage="true" showInputMessage="true" sqref="I12:M14 I16:M16" type="none">
      <formula1>0</formula1>
      <formula2>0</formula2>
    </dataValidation>
    <dataValidation allowBlank="true" errorStyle="stop" operator="between" prompt="Для выбора объекта необходимо два раза нажать левую кнопку мыши!" promptTitle="Ввод" showDropDown="false" showErrorMessage="true" showInputMessage="true" sqref="X16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5" zeroHeight="false" outlineLevelRow="0" outlineLevelCol="0"/>
  <cols>
    <col collapsed="false" customWidth="false" hidden="false" outlineLevel="0" max="1024" min="1" style="363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64" width="9.14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65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A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cols>
    <col collapsed="false" customWidth="true" hidden="false" outlineLevel="0" max="1" min="1" style="290" width="49.14"/>
  </cols>
  <sheetData>
    <row r="1" customFormat="false" ht="12" hidden="false" customHeight="false" outlineLevel="0" collapsed="false">
      <c r="A1" s="366"/>
    </row>
    <row r="2" customFormat="false" ht="12" hidden="false" customHeight="false" outlineLevel="0" collapsed="false">
      <c r="A2" s="366"/>
    </row>
    <row r="3" customFormat="false" ht="12" hidden="false" customHeight="false" outlineLevel="0" collapsed="false">
      <c r="A3" s="366"/>
    </row>
    <row r="4" customFormat="false" ht="12" hidden="false" customHeight="false" outlineLevel="0" collapsed="false">
      <c r="A4" s="366"/>
    </row>
    <row r="5" customFormat="false" ht="12" hidden="false" customHeight="false" outlineLevel="0" collapsed="false">
      <c r="A5" s="366"/>
    </row>
    <row r="6" customFormat="false" ht="12" hidden="false" customHeight="false" outlineLevel="0" collapsed="false">
      <c r="A6" s="366"/>
    </row>
    <row r="7" customFormat="false" ht="12" hidden="false" customHeight="false" outlineLevel="0" collapsed="false">
      <c r="A7" s="366"/>
    </row>
    <row r="8" customFormat="false" ht="12" hidden="false" customHeight="false" outlineLevel="0" collapsed="false">
      <c r="A8" s="366"/>
    </row>
    <row r="9" customFormat="false" ht="12" hidden="false" customHeight="false" outlineLevel="0" collapsed="false">
      <c r="A9" s="366"/>
    </row>
    <row r="10" customFormat="false" ht="12" hidden="false" customHeight="false" outlineLevel="0" collapsed="false">
      <c r="A10" s="366"/>
    </row>
    <row r="11" customFormat="false" ht="12" hidden="false" customHeight="false" outlineLevel="0" collapsed="false">
      <c r="A11" s="366"/>
    </row>
    <row r="12" customFormat="false" ht="12" hidden="false" customHeight="false" outlineLevel="0" collapsed="false">
      <c r="A12" s="366"/>
    </row>
    <row r="13" customFormat="false" ht="12" hidden="false" customHeight="false" outlineLevel="0" collapsed="false">
      <c r="A13" s="366"/>
    </row>
    <row r="14" customFormat="false" ht="12" hidden="false" customHeight="false" outlineLevel="0" collapsed="false">
      <c r="A14" s="366"/>
    </row>
    <row r="15" customFormat="false" ht="12" hidden="false" customHeight="false" outlineLevel="0" collapsed="false">
      <c r="A15" s="366"/>
    </row>
    <row r="16" customFormat="false" ht="12" hidden="false" customHeight="false" outlineLevel="0" collapsed="false">
      <c r="A16" s="366"/>
    </row>
    <row r="17" customFormat="false" ht="12" hidden="false" customHeight="false" outlineLevel="0" collapsed="false">
      <c r="A17" s="366"/>
    </row>
    <row r="18" customFormat="false" ht="12" hidden="false" customHeight="false" outlineLevel="0" collapsed="false">
      <c r="A18" s="366"/>
    </row>
    <row r="19" customFormat="false" ht="12" hidden="false" customHeight="false" outlineLevel="0" collapsed="false">
      <c r="A19" s="366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67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26" min="1" style="368" width="9.14"/>
    <col collapsed="false" customWidth="false" hidden="false" outlineLevel="0" max="36" min="27" style="369" width="9.14"/>
    <col collapsed="false" customWidth="false" hidden="false" outlineLevel="0" max="1024" min="37" style="368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70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64" width="9.14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71" width="9.14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372" width="9.14"/>
    <col collapsed="false" customWidth="false" hidden="false" outlineLevel="0" max="1024" min="2" style="373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74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AF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B1" s="375" t="s">
        <v>643</v>
      </c>
      <c r="C1" s="375" t="s">
        <v>644</v>
      </c>
      <c r="D1" s="375" t="s">
        <v>645</v>
      </c>
      <c r="E1" s="375" t="s">
        <v>646</v>
      </c>
      <c r="F1" s="375" t="s">
        <v>647</v>
      </c>
      <c r="G1" s="375" t="s">
        <v>648</v>
      </c>
      <c r="H1" s="375" t="s">
        <v>649</v>
      </c>
      <c r="I1" s="375" t="s">
        <v>650</v>
      </c>
      <c r="J1" s="375" t="s">
        <v>651</v>
      </c>
      <c r="K1" s="375" t="s">
        <v>652</v>
      </c>
      <c r="L1" s="375" t="s">
        <v>653</v>
      </c>
      <c r="M1" s="375" t="s">
        <v>654</v>
      </c>
      <c r="N1" s="375" t="s">
        <v>655</v>
      </c>
      <c r="O1" s="375" t="s">
        <v>656</v>
      </c>
      <c r="P1" s="375" t="s">
        <v>657</v>
      </c>
      <c r="Q1" s="375" t="s">
        <v>658</v>
      </c>
      <c r="R1" s="375" t="s">
        <v>659</v>
      </c>
      <c r="S1" s="375" t="s">
        <v>660</v>
      </c>
      <c r="T1" s="375" t="s">
        <v>661</v>
      </c>
      <c r="U1" s="375" t="s">
        <v>662</v>
      </c>
      <c r="V1" s="375" t="s">
        <v>403</v>
      </c>
      <c r="W1" s="375" t="s">
        <v>404</v>
      </c>
      <c r="X1" s="375" t="s">
        <v>663</v>
      </c>
      <c r="Y1" s="375" t="s">
        <v>664</v>
      </c>
      <c r="Z1" s="375" t="s">
        <v>665</v>
      </c>
      <c r="AA1" s="375" t="s">
        <v>666</v>
      </c>
      <c r="AB1" s="375" t="s">
        <v>667</v>
      </c>
      <c r="AC1" s="375" t="s">
        <v>668</v>
      </c>
      <c r="AD1" s="375" t="s">
        <v>669</v>
      </c>
      <c r="AE1" s="375" t="s">
        <v>670</v>
      </c>
      <c r="AF1" s="375" t="s">
        <v>671</v>
      </c>
    </row>
    <row r="2" customFormat="false" ht="11.25" hidden="false" customHeight="false" outlineLevel="0" collapsed="false">
      <c r="A2" s="290" t="n">
        <v>1</v>
      </c>
      <c r="B2" s="375" t="s">
        <v>672</v>
      </c>
      <c r="C2" s="375" t="s">
        <v>673</v>
      </c>
      <c r="D2" s="375" t="s">
        <v>65</v>
      </c>
      <c r="E2" s="375" t="s">
        <v>674</v>
      </c>
      <c r="F2" s="375" t="s">
        <v>675</v>
      </c>
      <c r="G2" s="375" t="s">
        <v>676</v>
      </c>
      <c r="H2" s="375" t="s">
        <v>677</v>
      </c>
      <c r="I2" s="375" t="s">
        <v>50</v>
      </c>
      <c r="J2" s="375" t="s">
        <v>678</v>
      </c>
      <c r="K2" s="375" t="s">
        <v>679</v>
      </c>
      <c r="L2" s="375" t="s">
        <v>70</v>
      </c>
      <c r="M2" s="375" t="s">
        <v>680</v>
      </c>
      <c r="N2" s="375" t="s">
        <v>681</v>
      </c>
      <c r="O2" s="375" t="s">
        <v>682</v>
      </c>
      <c r="P2" s="375" t="s">
        <v>266</v>
      </c>
      <c r="Q2" s="375" t="s">
        <v>683</v>
      </c>
      <c r="R2" s="375" t="s">
        <v>60</v>
      </c>
      <c r="S2" s="375" t="s">
        <v>56</v>
      </c>
      <c r="T2" s="375" t="s">
        <v>684</v>
      </c>
      <c r="U2" s="375" t="s">
        <v>684</v>
      </c>
      <c r="V2" s="375" t="s">
        <v>685</v>
      </c>
      <c r="W2" s="375" t="s">
        <v>686</v>
      </c>
      <c r="X2" s="375" t="s">
        <v>687</v>
      </c>
      <c r="Y2" s="375" t="s">
        <v>688</v>
      </c>
      <c r="Z2" s="375" t="s">
        <v>687</v>
      </c>
      <c r="AA2" s="375" t="s">
        <v>689</v>
      </c>
      <c r="AB2" s="375"/>
      <c r="AC2" s="375"/>
      <c r="AD2" s="375"/>
      <c r="AE2" s="375"/>
      <c r="AF2" s="375"/>
    </row>
    <row r="3" customFormat="false" ht="11.25" hidden="false" customHeight="false" outlineLevel="0" collapsed="false">
      <c r="A3" s="290" t="n">
        <v>2</v>
      </c>
      <c r="B3" s="375" t="s">
        <v>690</v>
      </c>
      <c r="C3" s="375" t="s">
        <v>691</v>
      </c>
      <c r="D3" s="375" t="s">
        <v>692</v>
      </c>
      <c r="E3" s="375" t="s">
        <v>693</v>
      </c>
      <c r="F3" s="375" t="s">
        <v>694</v>
      </c>
      <c r="G3" s="375" t="s">
        <v>695</v>
      </c>
      <c r="H3" s="375" t="s">
        <v>696</v>
      </c>
      <c r="I3" s="375" t="s">
        <v>50</v>
      </c>
      <c r="J3" s="375" t="s">
        <v>54</v>
      </c>
      <c r="K3" s="375" t="s">
        <v>697</v>
      </c>
      <c r="L3" s="375" t="s">
        <v>70</v>
      </c>
      <c r="M3" s="375" t="s">
        <v>698</v>
      </c>
      <c r="N3" s="375" t="s">
        <v>699</v>
      </c>
      <c r="O3" s="375" t="s">
        <v>700</v>
      </c>
      <c r="P3" s="375" t="s">
        <v>266</v>
      </c>
      <c r="Q3" s="375" t="s">
        <v>58</v>
      </c>
      <c r="R3" s="375" t="s">
        <v>60</v>
      </c>
      <c r="S3" s="375" t="s">
        <v>56</v>
      </c>
      <c r="T3" s="375" t="s">
        <v>701</v>
      </c>
      <c r="U3" s="375" t="s">
        <v>701</v>
      </c>
      <c r="V3" s="375" t="s">
        <v>702</v>
      </c>
      <c r="W3" s="375" t="s">
        <v>703</v>
      </c>
      <c r="X3" s="375" t="s">
        <v>704</v>
      </c>
      <c r="Y3" s="375" t="s">
        <v>705</v>
      </c>
      <c r="Z3" s="375" t="s">
        <v>706</v>
      </c>
      <c r="AA3" s="375" t="s">
        <v>707</v>
      </c>
      <c r="AB3" s="375"/>
      <c r="AC3" s="375"/>
      <c r="AD3" s="375"/>
      <c r="AE3" s="375"/>
      <c r="AF3" s="375"/>
    </row>
    <row r="4" customFormat="false" ht="11.25" hidden="false" customHeight="false" outlineLevel="0" collapsed="false">
      <c r="A4" s="290" t="n">
        <v>3</v>
      </c>
      <c r="B4" s="375" t="s">
        <v>708</v>
      </c>
      <c r="C4" s="375" t="s">
        <v>63</v>
      </c>
      <c r="D4" s="375" t="s">
        <v>65</v>
      </c>
      <c r="E4" s="375" t="s">
        <v>709</v>
      </c>
      <c r="F4" s="375" t="s">
        <v>710</v>
      </c>
      <c r="G4" s="375" t="s">
        <v>711</v>
      </c>
      <c r="H4" s="375" t="s">
        <v>712</v>
      </c>
      <c r="I4" s="375" t="s">
        <v>50</v>
      </c>
      <c r="J4" s="375" t="s">
        <v>713</v>
      </c>
      <c r="K4" s="375" t="s">
        <v>714</v>
      </c>
      <c r="L4" s="375" t="s">
        <v>70</v>
      </c>
      <c r="M4" s="375" t="s">
        <v>715</v>
      </c>
      <c r="N4" s="375" t="s">
        <v>716</v>
      </c>
      <c r="O4" s="375" t="s">
        <v>717</v>
      </c>
      <c r="P4" s="375" t="s">
        <v>56</v>
      </c>
      <c r="Q4" s="375" t="s">
        <v>58</v>
      </c>
      <c r="R4" s="375" t="s">
        <v>60</v>
      </c>
      <c r="S4" s="375" t="s">
        <v>56</v>
      </c>
      <c r="T4" s="375" t="s">
        <v>718</v>
      </c>
      <c r="U4" s="375" t="s">
        <v>718</v>
      </c>
      <c r="V4" s="375" t="s">
        <v>719</v>
      </c>
      <c r="W4" s="375" t="s">
        <v>720</v>
      </c>
      <c r="X4" s="375" t="s">
        <v>721</v>
      </c>
      <c r="Y4" s="375" t="s">
        <v>722</v>
      </c>
      <c r="Z4" s="375" t="s">
        <v>723</v>
      </c>
      <c r="AA4" s="375" t="s">
        <v>724</v>
      </c>
      <c r="AB4" s="375"/>
      <c r="AC4" s="375"/>
      <c r="AD4" s="375"/>
      <c r="AE4" s="375"/>
      <c r="AF4" s="375"/>
    </row>
    <row r="5" customFormat="false" ht="11.25" hidden="false" customHeight="false" outlineLevel="0" collapsed="false">
      <c r="A5" s="290" t="n">
        <v>4</v>
      </c>
      <c r="B5" s="375" t="s">
        <v>725</v>
      </c>
      <c r="C5" s="375" t="s">
        <v>726</v>
      </c>
      <c r="D5" s="375" t="s">
        <v>65</v>
      </c>
      <c r="E5" s="375" t="s">
        <v>727</v>
      </c>
      <c r="F5" s="375" t="s">
        <v>728</v>
      </c>
      <c r="G5" s="375" t="s">
        <v>711</v>
      </c>
      <c r="H5" s="375" t="s">
        <v>712</v>
      </c>
      <c r="I5" s="375" t="s">
        <v>50</v>
      </c>
      <c r="J5" s="375" t="s">
        <v>54</v>
      </c>
      <c r="K5" s="375" t="s">
        <v>729</v>
      </c>
      <c r="L5" s="375" t="s">
        <v>70</v>
      </c>
      <c r="M5" s="375" t="s">
        <v>730</v>
      </c>
      <c r="N5" s="375" t="s">
        <v>731</v>
      </c>
      <c r="O5" s="375" t="s">
        <v>732</v>
      </c>
      <c r="P5" s="375" t="s">
        <v>56</v>
      </c>
      <c r="Q5" s="375" t="s">
        <v>58</v>
      </c>
      <c r="R5" s="375" t="s">
        <v>60</v>
      </c>
      <c r="S5" s="375" t="s">
        <v>56</v>
      </c>
      <c r="T5" s="375" t="s">
        <v>733</v>
      </c>
      <c r="U5" s="375" t="s">
        <v>733</v>
      </c>
      <c r="V5" s="375" t="s">
        <v>734</v>
      </c>
      <c r="W5" s="375" t="s">
        <v>735</v>
      </c>
      <c r="X5" s="375" t="s">
        <v>736</v>
      </c>
      <c r="Y5" s="375" t="s">
        <v>737</v>
      </c>
      <c r="Z5" s="375" t="s">
        <v>738</v>
      </c>
      <c r="AA5" s="375" t="s">
        <v>739</v>
      </c>
      <c r="AB5" s="375"/>
      <c r="AC5" s="375"/>
      <c r="AD5" s="375"/>
      <c r="AE5" s="375"/>
      <c r="AF5" s="375"/>
    </row>
    <row r="6" customFormat="false" ht="11.25" hidden="false" customHeight="false" outlineLevel="0" collapsed="false">
      <c r="A6" s="290" t="n">
        <v>5</v>
      </c>
      <c r="B6" s="375" t="s">
        <v>740</v>
      </c>
      <c r="C6" s="375" t="s">
        <v>741</v>
      </c>
      <c r="D6" s="375" t="s">
        <v>65</v>
      </c>
      <c r="E6" s="375" t="s">
        <v>742</v>
      </c>
      <c r="F6" s="375" t="s">
        <v>743</v>
      </c>
      <c r="G6" s="375" t="s">
        <v>744</v>
      </c>
      <c r="H6" s="375" t="s">
        <v>712</v>
      </c>
      <c r="I6" s="375" t="s">
        <v>50</v>
      </c>
      <c r="J6" s="375" t="s">
        <v>54</v>
      </c>
      <c r="K6" s="375" t="s">
        <v>697</v>
      </c>
      <c r="L6" s="375" t="s">
        <v>70</v>
      </c>
      <c r="M6" s="375" t="s">
        <v>745</v>
      </c>
      <c r="N6" s="375" t="s">
        <v>746</v>
      </c>
      <c r="O6" s="375" t="s">
        <v>747</v>
      </c>
      <c r="P6" s="375" t="s">
        <v>266</v>
      </c>
      <c r="Q6" s="375" t="s">
        <v>58</v>
      </c>
      <c r="R6" s="375" t="s">
        <v>60</v>
      </c>
      <c r="S6" s="375" t="s">
        <v>56</v>
      </c>
      <c r="T6" s="375" t="s">
        <v>748</v>
      </c>
      <c r="U6" s="375" t="s">
        <v>748</v>
      </c>
      <c r="V6" s="375" t="s">
        <v>749</v>
      </c>
      <c r="W6" s="375" t="s">
        <v>750</v>
      </c>
      <c r="X6" s="375" t="s">
        <v>751</v>
      </c>
      <c r="Y6" s="375" t="s">
        <v>752</v>
      </c>
      <c r="Z6" s="375" t="s">
        <v>753</v>
      </c>
      <c r="AA6" s="375" t="s">
        <v>754</v>
      </c>
      <c r="AB6" s="375"/>
      <c r="AC6" s="375"/>
      <c r="AD6" s="375"/>
      <c r="AE6" s="375"/>
      <c r="AF6" s="375"/>
    </row>
    <row r="7" customFormat="false" ht="11.25" hidden="false" customHeight="false" outlineLevel="0" collapsed="false">
      <c r="A7" s="290" t="n">
        <v>6</v>
      </c>
      <c r="B7" s="375" t="s">
        <v>755</v>
      </c>
      <c r="C7" s="375" t="s">
        <v>741</v>
      </c>
      <c r="D7" s="375" t="s">
        <v>65</v>
      </c>
      <c r="E7" s="375" t="s">
        <v>756</v>
      </c>
      <c r="F7" s="375" t="s">
        <v>757</v>
      </c>
      <c r="G7" s="375" t="s">
        <v>758</v>
      </c>
      <c r="H7" s="375" t="s">
        <v>712</v>
      </c>
      <c r="I7" s="375" t="s">
        <v>50</v>
      </c>
      <c r="J7" s="375" t="s">
        <v>54</v>
      </c>
      <c r="K7" s="375" t="s">
        <v>697</v>
      </c>
      <c r="L7" s="375" t="s">
        <v>70</v>
      </c>
      <c r="M7" s="375" t="s">
        <v>745</v>
      </c>
      <c r="N7" s="375" t="s">
        <v>746</v>
      </c>
      <c r="O7" s="375" t="s">
        <v>747</v>
      </c>
      <c r="P7" s="375" t="s">
        <v>56</v>
      </c>
      <c r="Q7" s="375" t="s">
        <v>683</v>
      </c>
      <c r="R7" s="375" t="s">
        <v>60</v>
      </c>
      <c r="S7" s="375" t="s">
        <v>56</v>
      </c>
      <c r="T7" s="375" t="s">
        <v>759</v>
      </c>
      <c r="U7" s="375" t="s">
        <v>759</v>
      </c>
      <c r="V7" s="375" t="s">
        <v>760</v>
      </c>
      <c r="W7" s="375" t="s">
        <v>761</v>
      </c>
      <c r="X7" s="375" t="s">
        <v>762</v>
      </c>
      <c r="Y7" s="375" t="s">
        <v>763</v>
      </c>
      <c r="Z7" s="375" t="s">
        <v>764</v>
      </c>
      <c r="AA7" s="375" t="s">
        <v>765</v>
      </c>
      <c r="AB7" s="375"/>
      <c r="AC7" s="375"/>
      <c r="AD7" s="375"/>
      <c r="AE7" s="375"/>
      <c r="AF7" s="375"/>
    </row>
    <row r="8" customFormat="false" ht="11.25" hidden="false" customHeight="false" outlineLevel="0" collapsed="false">
      <c r="A8" s="290" t="n">
        <v>7</v>
      </c>
      <c r="B8" s="375" t="s">
        <v>766</v>
      </c>
      <c r="C8" s="375" t="s">
        <v>741</v>
      </c>
      <c r="D8" s="375" t="s">
        <v>65</v>
      </c>
      <c r="E8" s="375" t="s">
        <v>756</v>
      </c>
      <c r="F8" s="375" t="s">
        <v>757</v>
      </c>
      <c r="G8" s="375" t="s">
        <v>758</v>
      </c>
      <c r="H8" s="375" t="s">
        <v>712</v>
      </c>
      <c r="I8" s="375" t="s">
        <v>50</v>
      </c>
      <c r="J8" s="375" t="s">
        <v>54</v>
      </c>
      <c r="K8" s="375" t="s">
        <v>697</v>
      </c>
      <c r="L8" s="375" t="s">
        <v>70</v>
      </c>
      <c r="M8" s="375" t="s">
        <v>745</v>
      </c>
      <c r="N8" s="375" t="s">
        <v>746</v>
      </c>
      <c r="O8" s="375" t="s">
        <v>747</v>
      </c>
      <c r="P8" s="375" t="s">
        <v>56</v>
      </c>
      <c r="Q8" s="375" t="s">
        <v>683</v>
      </c>
      <c r="R8" s="375" t="s">
        <v>60</v>
      </c>
      <c r="S8" s="375" t="s">
        <v>56</v>
      </c>
      <c r="T8" s="375" t="s">
        <v>759</v>
      </c>
      <c r="U8" s="375" t="s">
        <v>759</v>
      </c>
      <c r="V8" s="375" t="s">
        <v>760</v>
      </c>
      <c r="W8" s="375" t="s">
        <v>761</v>
      </c>
      <c r="X8" s="375" t="s">
        <v>762</v>
      </c>
      <c r="Y8" s="375" t="s">
        <v>763</v>
      </c>
      <c r="Z8" s="375" t="s">
        <v>764</v>
      </c>
      <c r="AA8" s="375" t="s">
        <v>767</v>
      </c>
      <c r="AB8" s="375"/>
      <c r="AC8" s="375"/>
      <c r="AD8" s="375"/>
      <c r="AE8" s="375"/>
      <c r="AF8" s="375"/>
    </row>
    <row r="9" customFormat="false" ht="11.25" hidden="false" customHeight="false" outlineLevel="0" collapsed="false">
      <c r="A9" s="290" t="n">
        <v>8</v>
      </c>
      <c r="B9" s="375" t="s">
        <v>768</v>
      </c>
      <c r="C9" s="375" t="s">
        <v>741</v>
      </c>
      <c r="D9" s="375" t="s">
        <v>65</v>
      </c>
      <c r="E9" s="375" t="s">
        <v>756</v>
      </c>
      <c r="F9" s="375" t="s">
        <v>757</v>
      </c>
      <c r="G9" s="375" t="s">
        <v>758</v>
      </c>
      <c r="H9" s="375" t="s">
        <v>712</v>
      </c>
      <c r="I9" s="375" t="s">
        <v>50</v>
      </c>
      <c r="J9" s="375" t="s">
        <v>54</v>
      </c>
      <c r="K9" s="375" t="s">
        <v>697</v>
      </c>
      <c r="L9" s="375" t="s">
        <v>70</v>
      </c>
      <c r="M9" s="375" t="s">
        <v>745</v>
      </c>
      <c r="N9" s="375" t="s">
        <v>746</v>
      </c>
      <c r="O9" s="375" t="s">
        <v>747</v>
      </c>
      <c r="P9" s="375" t="s">
        <v>56</v>
      </c>
      <c r="Q9" s="375" t="s">
        <v>683</v>
      </c>
      <c r="R9" s="375" t="s">
        <v>60</v>
      </c>
      <c r="S9" s="375" t="s">
        <v>56</v>
      </c>
      <c r="T9" s="375" t="s">
        <v>759</v>
      </c>
      <c r="U9" s="375" t="s">
        <v>759</v>
      </c>
      <c r="V9" s="375" t="s">
        <v>760</v>
      </c>
      <c r="W9" s="375" t="s">
        <v>761</v>
      </c>
      <c r="X9" s="375" t="s">
        <v>762</v>
      </c>
      <c r="Y9" s="375" t="s">
        <v>763</v>
      </c>
      <c r="Z9" s="375" t="s">
        <v>764</v>
      </c>
      <c r="AA9" s="375" t="s">
        <v>769</v>
      </c>
      <c r="AB9" s="375"/>
      <c r="AC9" s="375"/>
      <c r="AD9" s="375"/>
      <c r="AE9" s="375"/>
      <c r="AF9" s="375"/>
    </row>
    <row r="10" customFormat="false" ht="11.25" hidden="false" customHeight="false" outlineLevel="0" collapsed="false">
      <c r="A10" s="290" t="n">
        <v>9</v>
      </c>
      <c r="B10" s="375" t="s">
        <v>770</v>
      </c>
      <c r="C10" s="375" t="s">
        <v>741</v>
      </c>
      <c r="D10" s="375" t="s">
        <v>65</v>
      </c>
      <c r="E10" s="375" t="s">
        <v>756</v>
      </c>
      <c r="F10" s="375" t="s">
        <v>757</v>
      </c>
      <c r="G10" s="375" t="s">
        <v>758</v>
      </c>
      <c r="H10" s="375" t="s">
        <v>712</v>
      </c>
      <c r="I10" s="375" t="s">
        <v>50</v>
      </c>
      <c r="J10" s="375" t="s">
        <v>54</v>
      </c>
      <c r="K10" s="375" t="s">
        <v>697</v>
      </c>
      <c r="L10" s="375" t="s">
        <v>70</v>
      </c>
      <c r="M10" s="375" t="s">
        <v>745</v>
      </c>
      <c r="N10" s="375" t="s">
        <v>746</v>
      </c>
      <c r="O10" s="375" t="s">
        <v>747</v>
      </c>
      <c r="P10" s="375" t="s">
        <v>56</v>
      </c>
      <c r="Q10" s="375" t="s">
        <v>683</v>
      </c>
      <c r="R10" s="375" t="s">
        <v>60</v>
      </c>
      <c r="S10" s="375" t="s">
        <v>56</v>
      </c>
      <c r="T10" s="375" t="s">
        <v>759</v>
      </c>
      <c r="U10" s="375" t="s">
        <v>759</v>
      </c>
      <c r="V10" s="375" t="s">
        <v>760</v>
      </c>
      <c r="W10" s="375" t="s">
        <v>761</v>
      </c>
      <c r="X10" s="375" t="s">
        <v>762</v>
      </c>
      <c r="Y10" s="375" t="s">
        <v>763</v>
      </c>
      <c r="Z10" s="375" t="s">
        <v>764</v>
      </c>
      <c r="AA10" s="375" t="s">
        <v>771</v>
      </c>
      <c r="AB10" s="375"/>
      <c r="AC10" s="375"/>
      <c r="AD10" s="375"/>
      <c r="AE10" s="375"/>
      <c r="AF10" s="375"/>
    </row>
    <row r="11" customFormat="false" ht="11.25" hidden="false" customHeight="false" outlineLevel="0" collapsed="false">
      <c r="A11" s="290" t="n">
        <v>10</v>
      </c>
      <c r="B11" s="375" t="s">
        <v>772</v>
      </c>
      <c r="C11" s="375" t="s">
        <v>741</v>
      </c>
      <c r="D11" s="375" t="s">
        <v>65</v>
      </c>
      <c r="E11" s="375" t="s">
        <v>756</v>
      </c>
      <c r="F11" s="375" t="s">
        <v>757</v>
      </c>
      <c r="G11" s="375" t="s">
        <v>758</v>
      </c>
      <c r="H11" s="375" t="s">
        <v>712</v>
      </c>
      <c r="I11" s="375" t="s">
        <v>50</v>
      </c>
      <c r="J11" s="375" t="s">
        <v>54</v>
      </c>
      <c r="K11" s="375" t="s">
        <v>697</v>
      </c>
      <c r="L11" s="375" t="s">
        <v>70</v>
      </c>
      <c r="M11" s="375" t="s">
        <v>745</v>
      </c>
      <c r="N11" s="375" t="s">
        <v>746</v>
      </c>
      <c r="O11" s="375" t="s">
        <v>747</v>
      </c>
      <c r="P11" s="375" t="s">
        <v>56</v>
      </c>
      <c r="Q11" s="375" t="s">
        <v>683</v>
      </c>
      <c r="R11" s="375" t="s">
        <v>60</v>
      </c>
      <c r="S11" s="375" t="s">
        <v>56</v>
      </c>
      <c r="T11" s="375" t="s">
        <v>759</v>
      </c>
      <c r="U11" s="375" t="s">
        <v>759</v>
      </c>
      <c r="V11" s="375" t="s">
        <v>760</v>
      </c>
      <c r="W11" s="375" t="s">
        <v>761</v>
      </c>
      <c r="X11" s="375" t="s">
        <v>762</v>
      </c>
      <c r="Y11" s="375" t="s">
        <v>763</v>
      </c>
      <c r="Z11" s="375" t="s">
        <v>764</v>
      </c>
      <c r="AA11" s="375" t="s">
        <v>773</v>
      </c>
      <c r="AB11" s="375"/>
      <c r="AC11" s="375"/>
      <c r="AD11" s="375"/>
      <c r="AE11" s="375"/>
      <c r="AF11" s="375"/>
    </row>
    <row r="12" customFormat="false" ht="11.25" hidden="false" customHeight="false" outlineLevel="0" collapsed="false">
      <c r="A12" s="290" t="n">
        <v>11</v>
      </c>
      <c r="B12" s="375" t="s">
        <v>774</v>
      </c>
      <c r="C12" s="375" t="s">
        <v>741</v>
      </c>
      <c r="D12" s="375" t="s">
        <v>65</v>
      </c>
      <c r="E12" s="375" t="s">
        <v>756</v>
      </c>
      <c r="F12" s="375" t="s">
        <v>757</v>
      </c>
      <c r="G12" s="375" t="s">
        <v>758</v>
      </c>
      <c r="H12" s="375" t="s">
        <v>712</v>
      </c>
      <c r="I12" s="375" t="s">
        <v>50</v>
      </c>
      <c r="J12" s="375" t="s">
        <v>54</v>
      </c>
      <c r="K12" s="375" t="s">
        <v>697</v>
      </c>
      <c r="L12" s="375" t="s">
        <v>70</v>
      </c>
      <c r="M12" s="375" t="s">
        <v>745</v>
      </c>
      <c r="N12" s="375" t="s">
        <v>746</v>
      </c>
      <c r="O12" s="375" t="s">
        <v>747</v>
      </c>
      <c r="P12" s="375" t="s">
        <v>56</v>
      </c>
      <c r="Q12" s="375" t="s">
        <v>683</v>
      </c>
      <c r="R12" s="375" t="s">
        <v>60</v>
      </c>
      <c r="S12" s="375" t="s">
        <v>56</v>
      </c>
      <c r="T12" s="375" t="s">
        <v>759</v>
      </c>
      <c r="U12" s="375" t="s">
        <v>759</v>
      </c>
      <c r="V12" s="375" t="s">
        <v>760</v>
      </c>
      <c r="W12" s="375" t="s">
        <v>761</v>
      </c>
      <c r="X12" s="375" t="s">
        <v>762</v>
      </c>
      <c r="Y12" s="375" t="s">
        <v>763</v>
      </c>
      <c r="Z12" s="375" t="s">
        <v>764</v>
      </c>
      <c r="AA12" s="375" t="s">
        <v>775</v>
      </c>
      <c r="AB12" s="375"/>
      <c r="AC12" s="375"/>
      <c r="AD12" s="375"/>
      <c r="AE12" s="375"/>
      <c r="AF12" s="375"/>
    </row>
    <row r="13" customFormat="false" ht="11.25" hidden="false" customHeight="false" outlineLevel="0" collapsed="false">
      <c r="A13" s="290" t="n">
        <v>12</v>
      </c>
      <c r="B13" s="375" t="s">
        <v>776</v>
      </c>
      <c r="C13" s="375" t="s">
        <v>777</v>
      </c>
      <c r="D13" s="375" t="s">
        <v>778</v>
      </c>
      <c r="E13" s="375" t="s">
        <v>727</v>
      </c>
      <c r="F13" s="375" t="s">
        <v>728</v>
      </c>
      <c r="G13" s="375" t="s">
        <v>711</v>
      </c>
      <c r="H13" s="375" t="s">
        <v>712</v>
      </c>
      <c r="I13" s="375" t="s">
        <v>50</v>
      </c>
      <c r="J13" s="375" t="s">
        <v>54</v>
      </c>
      <c r="K13" s="375" t="s">
        <v>779</v>
      </c>
      <c r="L13" s="375" t="s">
        <v>70</v>
      </c>
      <c r="M13" s="375" t="s">
        <v>780</v>
      </c>
      <c r="N13" s="375" t="s">
        <v>731</v>
      </c>
      <c r="O13" s="375" t="s">
        <v>781</v>
      </c>
      <c r="P13" s="375" t="s">
        <v>56</v>
      </c>
      <c r="Q13" s="375" t="s">
        <v>58</v>
      </c>
      <c r="R13" s="375" t="s">
        <v>60</v>
      </c>
      <c r="S13" s="375" t="s">
        <v>56</v>
      </c>
      <c r="T13" s="375" t="s">
        <v>733</v>
      </c>
      <c r="U13" s="375" t="s">
        <v>733</v>
      </c>
      <c r="V13" s="375" t="s">
        <v>734</v>
      </c>
      <c r="W13" s="375" t="s">
        <v>782</v>
      </c>
      <c r="X13" s="375" t="s">
        <v>736</v>
      </c>
      <c r="Y13" s="375" t="s">
        <v>737</v>
      </c>
      <c r="Z13" s="375" t="s">
        <v>738</v>
      </c>
      <c r="AA13" s="375" t="s">
        <v>783</v>
      </c>
      <c r="AB13" s="375"/>
      <c r="AC13" s="375"/>
      <c r="AD13" s="375"/>
      <c r="AE13" s="375"/>
      <c r="AF13" s="375"/>
    </row>
    <row r="14" customFormat="false" ht="11.25" hidden="false" customHeight="false" outlineLevel="0" collapsed="false">
      <c r="A14" s="290" t="n">
        <v>13</v>
      </c>
      <c r="B14" s="375" t="s">
        <v>784</v>
      </c>
      <c r="C14" s="375" t="s">
        <v>741</v>
      </c>
      <c r="D14" s="375" t="s">
        <v>785</v>
      </c>
      <c r="E14" s="375" t="s">
        <v>786</v>
      </c>
      <c r="F14" s="375" t="s">
        <v>787</v>
      </c>
      <c r="G14" s="375" t="s">
        <v>758</v>
      </c>
      <c r="H14" s="375" t="s">
        <v>696</v>
      </c>
      <c r="I14" s="375" t="s">
        <v>50</v>
      </c>
      <c r="J14" s="375" t="s">
        <v>54</v>
      </c>
      <c r="K14" s="375" t="s">
        <v>788</v>
      </c>
      <c r="L14" s="375" t="s">
        <v>70</v>
      </c>
      <c r="M14" s="375" t="s">
        <v>789</v>
      </c>
      <c r="N14" s="375" t="s">
        <v>74</v>
      </c>
      <c r="O14" s="375" t="s">
        <v>790</v>
      </c>
      <c r="P14" s="375" t="s">
        <v>266</v>
      </c>
      <c r="Q14" s="375" t="s">
        <v>791</v>
      </c>
      <c r="R14" s="375" t="s">
        <v>60</v>
      </c>
      <c r="S14" s="375" t="s">
        <v>56</v>
      </c>
      <c r="T14" s="375" t="s">
        <v>792</v>
      </c>
      <c r="U14" s="375" t="s">
        <v>793</v>
      </c>
      <c r="V14" s="375" t="s">
        <v>794</v>
      </c>
      <c r="W14" s="375" t="s">
        <v>795</v>
      </c>
      <c r="X14" s="375" t="s">
        <v>796</v>
      </c>
      <c r="Y14" s="375" t="s">
        <v>797</v>
      </c>
      <c r="Z14" s="375" t="s">
        <v>798</v>
      </c>
      <c r="AA14" s="375" t="s">
        <v>799</v>
      </c>
      <c r="AB14" s="375"/>
      <c r="AC14" s="375"/>
      <c r="AD14" s="375"/>
      <c r="AE14" s="375"/>
      <c r="AF14" s="375"/>
    </row>
    <row r="15" customFormat="false" ht="11.25" hidden="false" customHeight="false" outlineLevel="0" collapsed="false">
      <c r="A15" s="290" t="n">
        <v>14</v>
      </c>
      <c r="B15" s="375" t="s">
        <v>800</v>
      </c>
      <c r="C15" s="375" t="s">
        <v>741</v>
      </c>
      <c r="D15" s="375" t="s">
        <v>801</v>
      </c>
      <c r="E15" s="375" t="s">
        <v>802</v>
      </c>
      <c r="F15" s="375" t="s">
        <v>803</v>
      </c>
      <c r="G15" s="375" t="s">
        <v>695</v>
      </c>
      <c r="H15" s="375" t="s">
        <v>677</v>
      </c>
      <c r="I15" s="375" t="s">
        <v>50</v>
      </c>
      <c r="J15" s="375" t="s">
        <v>54</v>
      </c>
      <c r="K15" s="375" t="s">
        <v>804</v>
      </c>
      <c r="L15" s="375" t="s">
        <v>70</v>
      </c>
      <c r="M15" s="375" t="s">
        <v>805</v>
      </c>
      <c r="N15" s="375" t="s">
        <v>74</v>
      </c>
      <c r="O15" s="375" t="s">
        <v>806</v>
      </c>
      <c r="P15" s="375" t="s">
        <v>56</v>
      </c>
      <c r="Q15" s="375" t="s">
        <v>683</v>
      </c>
      <c r="R15" s="375" t="s">
        <v>60</v>
      </c>
      <c r="S15" s="375" t="s">
        <v>56</v>
      </c>
      <c r="T15" s="375" t="s">
        <v>807</v>
      </c>
      <c r="U15" s="375" t="s">
        <v>807</v>
      </c>
      <c r="V15" s="375" t="s">
        <v>808</v>
      </c>
      <c r="W15" s="375" t="s">
        <v>809</v>
      </c>
      <c r="X15" s="375" t="s">
        <v>810</v>
      </c>
      <c r="Y15" s="375" t="s">
        <v>811</v>
      </c>
      <c r="Z15" s="375" t="s">
        <v>812</v>
      </c>
      <c r="AA15" s="375" t="s">
        <v>813</v>
      </c>
      <c r="AB15" s="375"/>
      <c r="AC15" s="375"/>
      <c r="AD15" s="375"/>
      <c r="AE15" s="375"/>
      <c r="AF15" s="375"/>
    </row>
    <row r="16" customFormat="false" ht="11.25" hidden="false" customHeight="false" outlineLevel="0" collapsed="false">
      <c r="A16" s="290" t="n">
        <v>15</v>
      </c>
      <c r="B16" s="375" t="s">
        <v>814</v>
      </c>
      <c r="C16" s="375" t="s">
        <v>741</v>
      </c>
      <c r="D16" s="375" t="s">
        <v>65</v>
      </c>
      <c r="E16" s="375" t="s">
        <v>815</v>
      </c>
      <c r="F16" s="375" t="s">
        <v>816</v>
      </c>
      <c r="G16" s="375" t="s">
        <v>817</v>
      </c>
      <c r="H16" s="375" t="s">
        <v>677</v>
      </c>
      <c r="I16" s="375" t="s">
        <v>50</v>
      </c>
      <c r="J16" s="375" t="s">
        <v>54</v>
      </c>
      <c r="K16" s="375" t="s">
        <v>697</v>
      </c>
      <c r="L16" s="375" t="s">
        <v>70</v>
      </c>
      <c r="M16" s="375" t="s">
        <v>818</v>
      </c>
      <c r="N16" s="375" t="s">
        <v>819</v>
      </c>
      <c r="O16" s="375" t="s">
        <v>820</v>
      </c>
      <c r="P16" s="375" t="s">
        <v>56</v>
      </c>
      <c r="Q16" s="375" t="s">
        <v>791</v>
      </c>
      <c r="R16" s="375" t="s">
        <v>60</v>
      </c>
      <c r="S16" s="375" t="s">
        <v>56</v>
      </c>
      <c r="T16" s="375" t="s">
        <v>821</v>
      </c>
      <c r="U16" s="375" t="s">
        <v>821</v>
      </c>
      <c r="V16" s="375" t="s">
        <v>822</v>
      </c>
      <c r="W16" s="375" t="s">
        <v>823</v>
      </c>
      <c r="X16" s="375" t="s">
        <v>824</v>
      </c>
      <c r="Y16" s="375" t="s">
        <v>825</v>
      </c>
      <c r="Z16" s="375" t="s">
        <v>826</v>
      </c>
      <c r="AA16" s="375" t="s">
        <v>827</v>
      </c>
      <c r="AB16" s="375"/>
      <c r="AC16" s="375"/>
      <c r="AD16" s="375"/>
      <c r="AE16" s="375"/>
      <c r="AF16" s="375"/>
    </row>
    <row r="17" customFormat="false" ht="11.25" hidden="false" customHeight="false" outlineLevel="0" collapsed="false">
      <c r="A17" s="290" t="n">
        <v>16</v>
      </c>
      <c r="B17" s="375" t="s">
        <v>828</v>
      </c>
      <c r="C17" s="375" t="s">
        <v>741</v>
      </c>
      <c r="D17" s="375" t="s">
        <v>785</v>
      </c>
      <c r="E17" s="375" t="s">
        <v>815</v>
      </c>
      <c r="F17" s="375" t="s">
        <v>816</v>
      </c>
      <c r="G17" s="375" t="s">
        <v>817</v>
      </c>
      <c r="H17" s="375" t="s">
        <v>677</v>
      </c>
      <c r="I17" s="375" t="s">
        <v>50</v>
      </c>
      <c r="J17" s="375" t="s">
        <v>678</v>
      </c>
      <c r="K17" s="375" t="s">
        <v>697</v>
      </c>
      <c r="L17" s="375" t="s">
        <v>70</v>
      </c>
      <c r="M17" s="375" t="s">
        <v>818</v>
      </c>
      <c r="N17" s="375" t="s">
        <v>819</v>
      </c>
      <c r="O17" s="375" t="s">
        <v>820</v>
      </c>
      <c r="P17" s="375" t="s">
        <v>56</v>
      </c>
      <c r="Q17" s="375" t="s">
        <v>791</v>
      </c>
      <c r="R17" s="375" t="s">
        <v>60</v>
      </c>
      <c r="S17" s="375" t="s">
        <v>56</v>
      </c>
      <c r="T17" s="375" t="s">
        <v>821</v>
      </c>
      <c r="U17" s="375" t="s">
        <v>821</v>
      </c>
      <c r="V17" s="375" t="s">
        <v>822</v>
      </c>
      <c r="W17" s="375" t="s">
        <v>823</v>
      </c>
      <c r="X17" s="375" t="s">
        <v>829</v>
      </c>
      <c r="Y17" s="375" t="s">
        <v>825</v>
      </c>
      <c r="Z17" s="375" t="s">
        <v>826</v>
      </c>
      <c r="AA17" s="375" t="s">
        <v>830</v>
      </c>
      <c r="AB17" s="375"/>
      <c r="AC17" s="375"/>
      <c r="AD17" s="375"/>
      <c r="AE17" s="375"/>
      <c r="AF17" s="375"/>
    </row>
    <row r="18" customFormat="false" ht="11.25" hidden="false" customHeight="false" outlineLevel="0" collapsed="false">
      <c r="A18" s="290" t="n">
        <v>17</v>
      </c>
      <c r="B18" s="375" t="s">
        <v>831</v>
      </c>
      <c r="C18" s="375" t="s">
        <v>741</v>
      </c>
      <c r="D18" s="375" t="s">
        <v>778</v>
      </c>
      <c r="E18" s="375" t="s">
        <v>832</v>
      </c>
      <c r="F18" s="375" t="s">
        <v>833</v>
      </c>
      <c r="G18" s="375" t="s">
        <v>48</v>
      </c>
      <c r="H18" s="375" t="s">
        <v>52</v>
      </c>
      <c r="I18" s="375" t="s">
        <v>50</v>
      </c>
      <c r="J18" s="375" t="s">
        <v>54</v>
      </c>
      <c r="K18" s="375" t="s">
        <v>834</v>
      </c>
      <c r="L18" s="375" t="s">
        <v>70</v>
      </c>
      <c r="M18" s="375" t="s">
        <v>835</v>
      </c>
      <c r="N18" s="375" t="s">
        <v>836</v>
      </c>
      <c r="O18" s="375" t="s">
        <v>837</v>
      </c>
      <c r="P18" s="375" t="s">
        <v>56</v>
      </c>
      <c r="Q18" s="375" t="s">
        <v>683</v>
      </c>
      <c r="R18" s="375" t="s">
        <v>60</v>
      </c>
      <c r="S18" s="375" t="s">
        <v>56</v>
      </c>
      <c r="T18" s="375" t="s">
        <v>838</v>
      </c>
      <c r="U18" s="375" t="s">
        <v>838</v>
      </c>
      <c r="V18" s="375" t="s">
        <v>839</v>
      </c>
      <c r="W18" s="375" t="s">
        <v>840</v>
      </c>
      <c r="X18" s="375" t="s">
        <v>841</v>
      </c>
      <c r="Y18" s="375" t="s">
        <v>842</v>
      </c>
      <c r="Z18" s="375" t="s">
        <v>843</v>
      </c>
      <c r="AA18" s="375" t="s">
        <v>844</v>
      </c>
      <c r="AB18" s="375"/>
      <c r="AC18" s="375"/>
      <c r="AD18" s="375"/>
      <c r="AE18" s="375"/>
      <c r="AF18" s="375"/>
    </row>
    <row r="19" customFormat="false" ht="11.25" hidden="false" customHeight="false" outlineLevel="0" collapsed="false">
      <c r="A19" s="290" t="n">
        <v>18</v>
      </c>
      <c r="B19" s="375" t="s">
        <v>845</v>
      </c>
      <c r="C19" s="375" t="s">
        <v>777</v>
      </c>
      <c r="D19" s="375" t="s">
        <v>801</v>
      </c>
      <c r="E19" s="375" t="s">
        <v>846</v>
      </c>
      <c r="F19" s="375" t="s">
        <v>847</v>
      </c>
      <c r="G19" s="375" t="s">
        <v>848</v>
      </c>
      <c r="H19" s="375" t="s">
        <v>52</v>
      </c>
      <c r="I19" s="375" t="s">
        <v>50</v>
      </c>
      <c r="J19" s="375" t="s">
        <v>54</v>
      </c>
      <c r="K19" s="375" t="s">
        <v>849</v>
      </c>
      <c r="L19" s="375" t="s">
        <v>70</v>
      </c>
      <c r="M19" s="375" t="s">
        <v>850</v>
      </c>
      <c r="N19" s="375" t="s">
        <v>851</v>
      </c>
      <c r="O19" s="375" t="s">
        <v>852</v>
      </c>
      <c r="P19" s="375" t="s">
        <v>56</v>
      </c>
      <c r="Q19" s="375" t="s">
        <v>791</v>
      </c>
      <c r="R19" s="375" t="s">
        <v>60</v>
      </c>
      <c r="S19" s="375" t="s">
        <v>56</v>
      </c>
      <c r="T19" s="375" t="s">
        <v>853</v>
      </c>
      <c r="U19" s="375" t="s">
        <v>854</v>
      </c>
      <c r="V19" s="375" t="s">
        <v>855</v>
      </c>
      <c r="W19" s="375" t="s">
        <v>856</v>
      </c>
      <c r="X19" s="375" t="s">
        <v>857</v>
      </c>
      <c r="Y19" s="375" t="s">
        <v>858</v>
      </c>
      <c r="Z19" s="375" t="s">
        <v>859</v>
      </c>
      <c r="AA19" s="375" t="s">
        <v>860</v>
      </c>
      <c r="AB19" s="375"/>
      <c r="AC19" s="375"/>
      <c r="AD19" s="375"/>
      <c r="AE19" s="375"/>
      <c r="AF19" s="375"/>
    </row>
    <row r="20" customFormat="false" ht="11.25" hidden="false" customHeight="false" outlineLevel="0" collapsed="false">
      <c r="A20" s="290" t="n">
        <v>19</v>
      </c>
      <c r="B20" s="375" t="s">
        <v>861</v>
      </c>
      <c r="C20" s="375" t="s">
        <v>63</v>
      </c>
      <c r="D20" s="375" t="s">
        <v>65</v>
      </c>
      <c r="E20" s="375" t="s">
        <v>862</v>
      </c>
      <c r="F20" s="375" t="s">
        <v>863</v>
      </c>
      <c r="G20" s="375" t="s">
        <v>48</v>
      </c>
      <c r="H20" s="375" t="s">
        <v>712</v>
      </c>
      <c r="I20" s="375" t="s">
        <v>50</v>
      </c>
      <c r="J20" s="375" t="s">
        <v>678</v>
      </c>
      <c r="K20" s="375" t="s">
        <v>864</v>
      </c>
      <c r="L20" s="375" t="s">
        <v>70</v>
      </c>
      <c r="M20" s="375" t="s">
        <v>865</v>
      </c>
      <c r="N20" s="375" t="s">
        <v>866</v>
      </c>
      <c r="O20" s="375" t="s">
        <v>867</v>
      </c>
      <c r="P20" s="375" t="s">
        <v>56</v>
      </c>
      <c r="Q20" s="375" t="s">
        <v>58</v>
      </c>
      <c r="R20" s="375" t="s">
        <v>60</v>
      </c>
      <c r="S20" s="375" t="s">
        <v>56</v>
      </c>
      <c r="T20" s="375" t="s">
        <v>868</v>
      </c>
      <c r="U20" s="375" t="s">
        <v>868</v>
      </c>
      <c r="V20" s="375" t="s">
        <v>869</v>
      </c>
      <c r="W20" s="375" t="s">
        <v>870</v>
      </c>
      <c r="X20" s="375" t="s">
        <v>871</v>
      </c>
      <c r="Y20" s="375" t="s">
        <v>872</v>
      </c>
      <c r="Z20" s="375" t="s">
        <v>873</v>
      </c>
      <c r="AA20" s="375" t="s">
        <v>874</v>
      </c>
      <c r="AB20" s="375"/>
      <c r="AC20" s="375"/>
      <c r="AD20" s="375"/>
      <c r="AE20" s="375"/>
      <c r="AF20" s="375"/>
    </row>
    <row r="21" customFormat="false" ht="11.25" hidden="false" customHeight="false" outlineLevel="0" collapsed="false">
      <c r="A21" s="290" t="n">
        <v>20</v>
      </c>
      <c r="B21" s="375" t="s">
        <v>42</v>
      </c>
      <c r="C21" s="375" t="s">
        <v>63</v>
      </c>
      <c r="D21" s="375" t="s">
        <v>65</v>
      </c>
      <c r="E21" s="375" t="s">
        <v>44</v>
      </c>
      <c r="F21" s="375" t="s">
        <v>46</v>
      </c>
      <c r="G21" s="375" t="s">
        <v>48</v>
      </c>
      <c r="H21" s="375" t="s">
        <v>52</v>
      </c>
      <c r="I21" s="375" t="s">
        <v>50</v>
      </c>
      <c r="J21" s="375" t="s">
        <v>54</v>
      </c>
      <c r="K21" s="375" t="s">
        <v>68</v>
      </c>
      <c r="L21" s="375" t="s">
        <v>70</v>
      </c>
      <c r="M21" s="375" t="s">
        <v>72</v>
      </c>
      <c r="N21" s="375" t="s">
        <v>74</v>
      </c>
      <c r="O21" s="375" t="s">
        <v>76</v>
      </c>
      <c r="P21" s="375" t="s">
        <v>56</v>
      </c>
      <c r="Q21" s="375" t="s">
        <v>58</v>
      </c>
      <c r="R21" s="375" t="s">
        <v>60</v>
      </c>
      <c r="S21" s="375" t="s">
        <v>56</v>
      </c>
      <c r="T21" s="375" t="s">
        <v>81</v>
      </c>
      <c r="U21" s="375" t="s">
        <v>81</v>
      </c>
      <c r="V21" s="375" t="s">
        <v>85</v>
      </c>
      <c r="W21" s="375" t="s">
        <v>87</v>
      </c>
      <c r="X21" s="375" t="s">
        <v>89</v>
      </c>
      <c r="Y21" s="375" t="s">
        <v>91</v>
      </c>
      <c r="Z21" s="375" t="s">
        <v>875</v>
      </c>
      <c r="AA21" s="375" t="s">
        <v>876</v>
      </c>
      <c r="AB21" s="375"/>
      <c r="AC21" s="375"/>
      <c r="AD21" s="375"/>
      <c r="AE21" s="375"/>
      <c r="AF21" s="375"/>
    </row>
    <row r="22" customFormat="false" ht="11.25" hidden="false" customHeight="false" outlineLevel="0" collapsed="false">
      <c r="A22" s="290" t="n">
        <v>21</v>
      </c>
      <c r="B22" s="375" t="s">
        <v>877</v>
      </c>
      <c r="C22" s="375" t="s">
        <v>63</v>
      </c>
      <c r="D22" s="375" t="s">
        <v>65</v>
      </c>
      <c r="E22" s="375" t="s">
        <v>878</v>
      </c>
      <c r="F22" s="375" t="s">
        <v>879</v>
      </c>
      <c r="G22" s="375" t="s">
        <v>711</v>
      </c>
      <c r="H22" s="375" t="s">
        <v>712</v>
      </c>
      <c r="I22" s="375" t="s">
        <v>50</v>
      </c>
      <c r="J22" s="375" t="s">
        <v>880</v>
      </c>
      <c r="K22" s="375" t="s">
        <v>881</v>
      </c>
      <c r="L22" s="375" t="s">
        <v>70</v>
      </c>
      <c r="M22" s="375" t="s">
        <v>882</v>
      </c>
      <c r="N22" s="375" t="s">
        <v>883</v>
      </c>
      <c r="O22" s="375" t="s">
        <v>884</v>
      </c>
      <c r="P22" s="375" t="s">
        <v>56</v>
      </c>
      <c r="Q22" s="375" t="s">
        <v>58</v>
      </c>
      <c r="R22" s="375" t="s">
        <v>60</v>
      </c>
      <c r="S22" s="375" t="s">
        <v>266</v>
      </c>
      <c r="T22" s="375" t="s">
        <v>885</v>
      </c>
      <c r="U22" s="375" t="s">
        <v>885</v>
      </c>
      <c r="V22" s="375" t="s">
        <v>886</v>
      </c>
      <c r="W22" s="375" t="s">
        <v>887</v>
      </c>
      <c r="X22" s="375" t="s">
        <v>888</v>
      </c>
      <c r="Y22" s="375" t="s">
        <v>889</v>
      </c>
      <c r="Z22" s="375" t="s">
        <v>890</v>
      </c>
      <c r="AA22" s="375" t="s">
        <v>891</v>
      </c>
      <c r="AB22" s="375"/>
      <c r="AC22" s="375"/>
      <c r="AD22" s="375"/>
      <c r="AE22" s="375"/>
      <c r="AF22" s="375"/>
    </row>
    <row r="23" customFormat="false" ht="11.25" hidden="false" customHeight="false" outlineLevel="0" collapsed="false">
      <c r="A23" s="290" t="n">
        <v>22</v>
      </c>
      <c r="B23" s="375" t="s">
        <v>892</v>
      </c>
      <c r="C23" s="375" t="s">
        <v>726</v>
      </c>
      <c r="D23" s="375" t="s">
        <v>893</v>
      </c>
      <c r="E23" s="375" t="s">
        <v>756</v>
      </c>
      <c r="F23" s="375" t="s">
        <v>757</v>
      </c>
      <c r="G23" s="375" t="s">
        <v>758</v>
      </c>
      <c r="H23" s="375" t="s">
        <v>712</v>
      </c>
      <c r="I23" s="375" t="s">
        <v>50</v>
      </c>
      <c r="J23" s="375" t="s">
        <v>54</v>
      </c>
      <c r="K23" s="375" t="s">
        <v>697</v>
      </c>
      <c r="L23" s="375" t="s">
        <v>70</v>
      </c>
      <c r="M23" s="375" t="s">
        <v>894</v>
      </c>
      <c r="N23" s="375" t="s">
        <v>895</v>
      </c>
      <c r="O23" s="375" t="s">
        <v>896</v>
      </c>
      <c r="P23" s="375" t="s">
        <v>56</v>
      </c>
      <c r="Q23" s="375" t="s">
        <v>683</v>
      </c>
      <c r="R23" s="375" t="s">
        <v>60</v>
      </c>
      <c r="S23" s="375" t="s">
        <v>56</v>
      </c>
      <c r="T23" s="375" t="s">
        <v>759</v>
      </c>
      <c r="U23" s="375" t="s">
        <v>759</v>
      </c>
      <c r="V23" s="375" t="s">
        <v>760</v>
      </c>
      <c r="W23" s="375" t="s">
        <v>761</v>
      </c>
      <c r="X23" s="375" t="s">
        <v>762</v>
      </c>
      <c r="Y23" s="375" t="s">
        <v>763</v>
      </c>
      <c r="Z23" s="375" t="s">
        <v>764</v>
      </c>
      <c r="AA23" s="375" t="s">
        <v>897</v>
      </c>
      <c r="AB23" s="375"/>
      <c r="AC23" s="375"/>
      <c r="AD23" s="375"/>
      <c r="AE23" s="375"/>
      <c r="AF23" s="375"/>
    </row>
    <row r="24" customFormat="false" ht="11.25" hidden="false" customHeight="false" outlineLevel="0" collapsed="false">
      <c r="A24" s="290" t="n">
        <v>23</v>
      </c>
      <c r="B24" s="375" t="s">
        <v>898</v>
      </c>
      <c r="C24" s="375" t="s">
        <v>726</v>
      </c>
      <c r="D24" s="375" t="s">
        <v>893</v>
      </c>
      <c r="E24" s="375" t="s">
        <v>756</v>
      </c>
      <c r="F24" s="375" t="s">
        <v>757</v>
      </c>
      <c r="G24" s="375" t="s">
        <v>758</v>
      </c>
      <c r="H24" s="375" t="s">
        <v>712</v>
      </c>
      <c r="I24" s="375" t="s">
        <v>50</v>
      </c>
      <c r="J24" s="375" t="s">
        <v>54</v>
      </c>
      <c r="K24" s="375" t="s">
        <v>697</v>
      </c>
      <c r="L24" s="375" t="s">
        <v>70</v>
      </c>
      <c r="M24" s="375" t="s">
        <v>894</v>
      </c>
      <c r="N24" s="375" t="s">
        <v>895</v>
      </c>
      <c r="O24" s="375" t="s">
        <v>896</v>
      </c>
      <c r="P24" s="375" t="s">
        <v>56</v>
      </c>
      <c r="Q24" s="375" t="s">
        <v>683</v>
      </c>
      <c r="R24" s="375" t="s">
        <v>60</v>
      </c>
      <c r="S24" s="375" t="s">
        <v>56</v>
      </c>
      <c r="T24" s="375" t="s">
        <v>759</v>
      </c>
      <c r="U24" s="375" t="s">
        <v>759</v>
      </c>
      <c r="V24" s="375" t="s">
        <v>760</v>
      </c>
      <c r="W24" s="375" t="s">
        <v>761</v>
      </c>
      <c r="X24" s="375" t="s">
        <v>762</v>
      </c>
      <c r="Y24" s="375" t="s">
        <v>763</v>
      </c>
      <c r="Z24" s="375" t="s">
        <v>764</v>
      </c>
      <c r="AA24" s="375" t="s">
        <v>899</v>
      </c>
      <c r="AB24" s="375"/>
      <c r="AC24" s="375"/>
      <c r="AD24" s="375"/>
      <c r="AE24" s="375"/>
      <c r="AF24" s="375"/>
    </row>
    <row r="25" customFormat="false" ht="11.25" hidden="false" customHeight="false" outlineLevel="0" collapsed="false">
      <c r="A25" s="290" t="n">
        <v>24</v>
      </c>
      <c r="B25" s="375" t="s">
        <v>900</v>
      </c>
      <c r="C25" s="375" t="s">
        <v>726</v>
      </c>
      <c r="D25" s="375" t="s">
        <v>893</v>
      </c>
      <c r="E25" s="375" t="s">
        <v>756</v>
      </c>
      <c r="F25" s="375" t="s">
        <v>757</v>
      </c>
      <c r="G25" s="375" t="s">
        <v>758</v>
      </c>
      <c r="H25" s="375" t="s">
        <v>712</v>
      </c>
      <c r="I25" s="375" t="s">
        <v>50</v>
      </c>
      <c r="J25" s="375" t="s">
        <v>54</v>
      </c>
      <c r="K25" s="375" t="s">
        <v>697</v>
      </c>
      <c r="L25" s="375" t="s">
        <v>70</v>
      </c>
      <c r="M25" s="375" t="s">
        <v>894</v>
      </c>
      <c r="N25" s="375" t="s">
        <v>895</v>
      </c>
      <c r="O25" s="375" t="s">
        <v>896</v>
      </c>
      <c r="P25" s="375" t="s">
        <v>56</v>
      </c>
      <c r="Q25" s="375" t="s">
        <v>683</v>
      </c>
      <c r="R25" s="375" t="s">
        <v>60</v>
      </c>
      <c r="S25" s="375" t="s">
        <v>56</v>
      </c>
      <c r="T25" s="375" t="s">
        <v>759</v>
      </c>
      <c r="U25" s="375" t="s">
        <v>759</v>
      </c>
      <c r="V25" s="375" t="s">
        <v>760</v>
      </c>
      <c r="W25" s="375" t="s">
        <v>761</v>
      </c>
      <c r="X25" s="375" t="s">
        <v>762</v>
      </c>
      <c r="Y25" s="375" t="s">
        <v>763</v>
      </c>
      <c r="Z25" s="375" t="s">
        <v>764</v>
      </c>
      <c r="AA25" s="375" t="s">
        <v>901</v>
      </c>
      <c r="AB25" s="375"/>
      <c r="AC25" s="375"/>
      <c r="AD25" s="375"/>
      <c r="AE25" s="375"/>
      <c r="AF25" s="375"/>
    </row>
    <row r="26" customFormat="false" ht="11.25" hidden="false" customHeight="false" outlineLevel="0" collapsed="false">
      <c r="A26" s="290" t="n">
        <v>25</v>
      </c>
      <c r="B26" s="375" t="s">
        <v>902</v>
      </c>
      <c r="C26" s="375" t="s">
        <v>726</v>
      </c>
      <c r="D26" s="375" t="s">
        <v>903</v>
      </c>
      <c r="E26" s="375" t="s">
        <v>904</v>
      </c>
      <c r="F26" s="375" t="s">
        <v>905</v>
      </c>
      <c r="G26" s="375" t="s">
        <v>744</v>
      </c>
      <c r="H26" s="375" t="s">
        <v>677</v>
      </c>
      <c r="I26" s="375" t="s">
        <v>50</v>
      </c>
      <c r="J26" s="375" t="s">
        <v>54</v>
      </c>
      <c r="K26" s="375" t="s">
        <v>697</v>
      </c>
      <c r="L26" s="375" t="s">
        <v>70</v>
      </c>
      <c r="M26" s="375" t="s">
        <v>894</v>
      </c>
      <c r="N26" s="375" t="s">
        <v>895</v>
      </c>
      <c r="O26" s="375" t="s">
        <v>896</v>
      </c>
      <c r="P26" s="375" t="s">
        <v>56</v>
      </c>
      <c r="Q26" s="375" t="s">
        <v>58</v>
      </c>
      <c r="R26" s="375" t="s">
        <v>60</v>
      </c>
      <c r="S26" s="375" t="s">
        <v>56</v>
      </c>
      <c r="T26" s="375" t="s">
        <v>906</v>
      </c>
      <c r="U26" s="375" t="s">
        <v>907</v>
      </c>
      <c r="V26" s="375" t="s">
        <v>908</v>
      </c>
      <c r="W26" s="375" t="s">
        <v>909</v>
      </c>
      <c r="X26" s="375" t="s">
        <v>910</v>
      </c>
      <c r="Y26" s="375" t="s">
        <v>911</v>
      </c>
      <c r="Z26" s="375" t="s">
        <v>912</v>
      </c>
      <c r="AA26" s="375" t="s">
        <v>913</v>
      </c>
      <c r="AB26" s="375"/>
      <c r="AC26" s="375"/>
      <c r="AD26" s="375"/>
      <c r="AE26" s="375"/>
      <c r="AF26" s="375"/>
    </row>
    <row r="27" customFormat="false" ht="11.25" hidden="false" customHeight="false" outlineLevel="0" collapsed="false">
      <c r="A27" s="290" t="n">
        <v>26</v>
      </c>
      <c r="B27" s="375" t="s">
        <v>914</v>
      </c>
      <c r="C27" s="375" t="s">
        <v>741</v>
      </c>
      <c r="D27" s="375" t="s">
        <v>785</v>
      </c>
      <c r="E27" s="375" t="s">
        <v>727</v>
      </c>
      <c r="F27" s="375" t="s">
        <v>728</v>
      </c>
      <c r="G27" s="375" t="s">
        <v>711</v>
      </c>
      <c r="H27" s="375" t="s">
        <v>712</v>
      </c>
      <c r="I27" s="375" t="s">
        <v>50</v>
      </c>
      <c r="J27" s="375" t="s">
        <v>54</v>
      </c>
      <c r="K27" s="375" t="s">
        <v>915</v>
      </c>
      <c r="L27" s="375" t="s">
        <v>70</v>
      </c>
      <c r="M27" s="375" t="s">
        <v>916</v>
      </c>
      <c r="N27" s="375" t="s">
        <v>731</v>
      </c>
      <c r="O27" s="375" t="s">
        <v>917</v>
      </c>
      <c r="P27" s="375" t="s">
        <v>56</v>
      </c>
      <c r="Q27" s="375" t="s">
        <v>58</v>
      </c>
      <c r="R27" s="375" t="s">
        <v>60</v>
      </c>
      <c r="S27" s="375" t="s">
        <v>56</v>
      </c>
      <c r="T27" s="375" t="s">
        <v>918</v>
      </c>
      <c r="U27" s="375" t="s">
        <v>918</v>
      </c>
      <c r="V27" s="375" t="s">
        <v>734</v>
      </c>
      <c r="W27" s="375" t="s">
        <v>919</v>
      </c>
      <c r="X27" s="375" t="s">
        <v>920</v>
      </c>
      <c r="Y27" s="375" t="s">
        <v>737</v>
      </c>
      <c r="Z27" s="375" t="s">
        <v>738</v>
      </c>
      <c r="AA27" s="375" t="s">
        <v>921</v>
      </c>
      <c r="AB27" s="375"/>
      <c r="AC27" s="375"/>
      <c r="AD27" s="375"/>
      <c r="AE27" s="375"/>
      <c r="AF27" s="375"/>
    </row>
    <row r="28" customFormat="false" ht="11.25" hidden="false" customHeight="false" outlineLevel="0" collapsed="false">
      <c r="A28" s="290" t="n">
        <v>27</v>
      </c>
      <c r="B28" s="375" t="s">
        <v>922</v>
      </c>
      <c r="C28" s="375" t="s">
        <v>923</v>
      </c>
      <c r="D28" s="375" t="s">
        <v>785</v>
      </c>
      <c r="E28" s="375" t="s">
        <v>924</v>
      </c>
      <c r="F28" s="375" t="s">
        <v>925</v>
      </c>
      <c r="G28" s="375" t="s">
        <v>926</v>
      </c>
      <c r="H28" s="375" t="s">
        <v>52</v>
      </c>
      <c r="I28" s="375" t="s">
        <v>50</v>
      </c>
      <c r="J28" s="375" t="s">
        <v>54</v>
      </c>
      <c r="K28" s="375" t="s">
        <v>927</v>
      </c>
      <c r="L28" s="375" t="s">
        <v>70</v>
      </c>
      <c r="M28" s="375" t="s">
        <v>928</v>
      </c>
      <c r="N28" s="375" t="s">
        <v>731</v>
      </c>
      <c r="O28" s="375" t="s">
        <v>929</v>
      </c>
      <c r="P28" s="375" t="s">
        <v>56</v>
      </c>
      <c r="Q28" s="375" t="s">
        <v>58</v>
      </c>
      <c r="R28" s="375" t="s">
        <v>60</v>
      </c>
      <c r="S28" s="375" t="s">
        <v>56</v>
      </c>
      <c r="T28" s="375" t="s">
        <v>930</v>
      </c>
      <c r="U28" s="375" t="s">
        <v>930</v>
      </c>
      <c r="V28" s="375" t="s">
        <v>931</v>
      </c>
      <c r="W28" s="375" t="s">
        <v>932</v>
      </c>
      <c r="X28" s="375" t="s">
        <v>933</v>
      </c>
      <c r="Y28" s="375" t="s">
        <v>934</v>
      </c>
      <c r="Z28" s="375" t="s">
        <v>935</v>
      </c>
      <c r="AA28" s="375" t="s">
        <v>936</v>
      </c>
      <c r="AB28" s="375"/>
      <c r="AC28" s="375"/>
      <c r="AD28" s="375"/>
      <c r="AE28" s="375"/>
      <c r="AF28" s="375"/>
    </row>
    <row r="29" customFormat="false" ht="11.25" hidden="false" customHeight="false" outlineLevel="0" collapsed="false">
      <c r="A29" s="290" t="n">
        <v>28</v>
      </c>
      <c r="B29" s="375" t="s">
        <v>937</v>
      </c>
      <c r="C29" s="375" t="s">
        <v>938</v>
      </c>
      <c r="D29" s="375" t="s">
        <v>939</v>
      </c>
      <c r="E29" s="375" t="s">
        <v>940</v>
      </c>
      <c r="F29" s="375" t="s">
        <v>941</v>
      </c>
      <c r="G29" s="375" t="s">
        <v>942</v>
      </c>
      <c r="H29" s="375" t="s">
        <v>52</v>
      </c>
      <c r="I29" s="375" t="s">
        <v>50</v>
      </c>
      <c r="J29" s="375" t="s">
        <v>54</v>
      </c>
      <c r="K29" s="375" t="s">
        <v>943</v>
      </c>
      <c r="L29" s="375" t="s">
        <v>70</v>
      </c>
      <c r="M29" s="375" t="s">
        <v>944</v>
      </c>
      <c r="N29" s="375" t="s">
        <v>945</v>
      </c>
      <c r="O29" s="375" t="s">
        <v>946</v>
      </c>
      <c r="P29" s="375" t="s">
        <v>266</v>
      </c>
      <c r="Q29" s="375" t="s">
        <v>683</v>
      </c>
      <c r="R29" s="375" t="s">
        <v>947</v>
      </c>
      <c r="S29" s="375" t="s">
        <v>56</v>
      </c>
      <c r="T29" s="375" t="s">
        <v>948</v>
      </c>
      <c r="U29" s="375" t="s">
        <v>948</v>
      </c>
      <c r="V29" s="375" t="s">
        <v>949</v>
      </c>
      <c r="W29" s="375" t="s">
        <v>950</v>
      </c>
      <c r="X29" s="375" t="s">
        <v>951</v>
      </c>
      <c r="Y29" s="375" t="s">
        <v>952</v>
      </c>
      <c r="Z29" s="375" t="s">
        <v>953</v>
      </c>
      <c r="AA29" s="375" t="s">
        <v>954</v>
      </c>
      <c r="AB29" s="375"/>
      <c r="AC29" s="375"/>
      <c r="AD29" s="375"/>
      <c r="AE29" s="375"/>
      <c r="AF29" s="37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1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2.75" zeroHeight="false" outlineLevelRow="0" outlineLevelCol="0"/>
  <cols>
    <col collapsed="false" customWidth="false" hidden="false" outlineLevel="0" max="1024" min="1" style="376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1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  <Company>ФАС России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2004-05-21T07:18:45Z</dcterms:created>
  <dc:creator>--</dc:creator>
  <dc:description/>
  <dc:language>ru-RU</dc:language>
  <cp:lastModifiedBy>u1568</cp:lastModifiedBy>
  <cp:lastPrinted>2022-03-17T11:30:49Z</cp:lastPrinted>
  <dcterms:modified xsi:type="dcterms:W3CDTF">2023-02-01T07:24:23Z</dcterms:modified>
  <cp:revision>0</cp:revision>
  <dc:subject>Контроль за использованием инвестиционных ресурсов, включаемых в регулируемые государством цены (тарифы) в сфере теплоснабжения за 2022 год</dc:subject>
  <dc:title>Контроль за использованием инвестиционных ресурсов, включаемых в регулируемые государством цены (тарифы) в сфере теплоснабжения за 2022 год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EditTemplate">
    <vt:bool>1</vt:bool>
  </property>
  <property fmtid="{D5CDD505-2E9C-101B-9397-08002B2CF9AE}" pid="4" name="HtmlTempFilePath">
    <vt:lpwstr/>
  </property>
  <property fmtid="{D5CDD505-2E9C-101B-9397-08002B2CF9AE}" pid="5" name="Period">
    <vt:lpwstr/>
  </property>
  <property fmtid="{D5CDD505-2E9C-101B-9397-08002B2CF9AE}" pid="6" name="PeriodLength">
    <vt:lpwstr/>
  </property>
  <property fmtid="{D5CDD505-2E9C-101B-9397-08002B2CF9AE}" pid="7" name="Periodicity">
    <vt:lpwstr>MONT</vt:lpwstr>
  </property>
  <property fmtid="{D5CDD505-2E9C-101B-9397-08002B2CF9AE}" pid="8" name="ProtectBook">
    <vt:i4>0</vt:i4>
  </property>
  <property fmtid="{D5CDD505-2E9C-101B-9397-08002B2CF9AE}" pid="9" name="RootDocFilePath">
    <vt:lpwstr/>
  </property>
  <property fmtid="{D5CDD505-2E9C-101B-9397-08002B2CF9AE}" pid="10" name="Status">
    <vt:lpwstr>2</vt:lpwstr>
  </property>
  <property fmtid="{D5CDD505-2E9C-101B-9397-08002B2CF9AE}" pid="11" name="TemplateOperationMode">
    <vt:i4>3</vt:i4>
  </property>
  <property fmtid="{D5CDD505-2E9C-101B-9397-08002B2CF9AE}" pid="12" name="TypePlanning">
    <vt:lpwstr>FACT</vt:lpwstr>
  </property>
  <property fmtid="{D5CDD505-2E9C-101B-9397-08002B2CF9AE}" pid="13" name="UserComments">
    <vt:lpwstr/>
  </property>
  <property fmtid="{D5CDD505-2E9C-101B-9397-08002B2CF9AE}" pid="14" name="Version">
    <vt:lpwstr>INV.WARM.MONTHLY.2022</vt:lpwstr>
  </property>
  <property fmtid="{D5CDD505-2E9C-101B-9397-08002B2CF9AE}" pid="15" name="XMLTempFilePath">
    <vt:lpwstr/>
  </property>
  <property fmtid="{D5CDD505-2E9C-101B-9397-08002B2CF9AE}" pid="16" name="XslViewFilePath">
    <vt:lpwstr/>
  </property>
  <property fmtid="{D5CDD505-2E9C-101B-9397-08002B2CF9AE}" pid="17" name="XsltDocFilePath">
    <vt:lpwstr/>
  </property>
  <property fmtid="{D5CDD505-2E9C-101B-9397-08002B2CF9AE}" pid="18" name="entityid">
    <vt:lpwstr/>
  </property>
  <property fmtid="{D5CDD505-2E9C-101B-9397-08002B2CF9AE}" pid="19" name="keywords">
    <vt:lpwstr/>
  </property>
</Properties>
</file>