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2100" yWindow="240" windowWidth="13665" windowHeight="801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Форма 1.0.1 | Форма 1.9" sheetId="625" state="veryHidden" r:id="rId19"/>
    <sheet name="Сведения об изменении" sheetId="568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тарифов'!$F$20:$F$29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Т-гор.вода'!$M$26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Т-гор.вода'!$M$47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Территории!$D$21:$L$21</definedName>
    <definedName name="checkCell_List02">'Перечень тарифов'!$E$20:$S$29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Т-гор.вода'!$M$18:$AD$81</definedName>
    <definedName name="checkCell_List06_5_double_date">'Форма 1.2 | Т-гор.вода'!$AE$18:$AE$81</definedName>
    <definedName name="checkCell_List06_5_OneR">'Форма 1.2 | Т-гор.вода'!$P$15:$R$81</definedName>
    <definedName name="checkCell_List06_5_OneR_1c">'Форма 1.2 | Т-гор.вода'!$P$15:$P$81</definedName>
    <definedName name="checkCell_List06_5_OneR_2c">'Форма 1.2 | Т-гор.вода'!$Q$15:$R$81</definedName>
    <definedName name="checkCell_List06_5_TwoR">'Форма 1.2 | Т-гор.вода'!$S$15:$W$81</definedName>
    <definedName name="checkCell_List06_5_TwoR_1c">'Форма 1.2 | Т-гор.вода'!$S$15:$T$81</definedName>
    <definedName name="checkCell_List06_5_TwoR_2c">'Форма 1.2 | Т-гор.вода'!$U$15:$W$81</definedName>
    <definedName name="checkCell_List06_5_unique_t">'Форма 1.2 | Т-гор.вода'!$M$18:$M$81</definedName>
    <definedName name="checkCell_List06_5_unique_t1">'Форма 1.2 | Т-гор.вода'!$AF$18:$AF$81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1.8'!$D$10:$G$25</definedName>
    <definedName name="checkCells_List05_10">'Форма 1.0.1 | Т-подкл'!$F$7:$I$17</definedName>
    <definedName name="checkCells_List05_11">'Форма 1.0.1 | Форма 1.8'!$F$7:$I$25</definedName>
    <definedName name="checkCells_List05_2">'Форма 1.0.1 | Т-транс'!$F$7:$I$17</definedName>
    <definedName name="checkCells_List05_5">'Форма 1.0.1 | Т-гор.вода'!$F$7:$I$25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mponent_comp_p">'Форма 1.2 | Т-гор.вода'!$O$24</definedName>
    <definedName name="connection_flag">Титульный!$F$36</definedName>
    <definedName name="CURRENT_DATE">TEHSHEET!$H$29</definedName>
    <definedName name="data_List11">'Форма 1.8'!$F$12:$G$25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et_union_hor!$M$152</definedName>
    <definedName name="default_val_5">'Форма 1.2 | Т-гор.вода'!$M$23</definedName>
    <definedName name="default_val_6">et_union_hor!$M$97</definedName>
    <definedName name="DESCRIPTION_TERRITORY">REESTR_DS!$B$2:$B$5</definedName>
    <definedName name="et_add_POST_5">et_union_hor!$M$100</definedName>
    <definedName name="et_Comm">et_union_hor!$4:$4</definedName>
    <definedName name="et_Component_comp">et_union_hor!$O$97</definedName>
    <definedName name="et_Component_comp_p">et_union_hor!$O$107</definedName>
    <definedName name="et_DS_range">et_union_hor!$AC$194</definedName>
    <definedName name="et_List00_00">et_union_hor!$222:$238</definedName>
    <definedName name="et_List00_01">et_union_hor!$222:$224</definedName>
    <definedName name="et_List00_02">et_union_hor!$226:$228</definedName>
    <definedName name="et_List00_03">et_union_hor!$230:$232</definedName>
    <definedName name="et_List00_04">et_union_hor!$234:$238</definedName>
    <definedName name="et_List01_0">et_union_hor!$247:$248</definedName>
    <definedName name="et_List01_1">et_union_hor!$252:$253</definedName>
    <definedName name="et_List01_2">et_union_hor!$257:$257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et_union_hor!$242:$242</definedName>
    <definedName name="et_List05_1">et_union_hor!$292:$292</definedName>
    <definedName name="et_List05_10_FormulaVD">'Форма 1.0.1 | Т-подкл'!$H$9</definedName>
    <definedName name="et_List05_11_FormulaVD">'Форма 1.0.1 | Форма 1.8'!$H$9</definedName>
    <definedName name="et_List05_2">et_union_hor!$291:$293</definedName>
    <definedName name="et_List05_2_FormulaVD">'Форма 1.0.1 | Т-транс'!$H$9</definedName>
    <definedName name="et_List05_3">et_union_hor!$289:$294</definedName>
    <definedName name="et_List05_4">et_union_hor!$287:$295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et_union_hor!$H$288</definedName>
    <definedName name="et_List06">et_union_hor!$210:$210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et_union_hor!$182:$186</definedName>
    <definedName name="et_List06_10_1_K">et_union_hor!$Q$198:$AB$201</definedName>
    <definedName name="et_List06_10_2">et_union_hor!$182:$185</definedName>
    <definedName name="et_List06_10_3">et_union_hor!$182:$184</definedName>
    <definedName name="et_List06_10_4">et_union_hor!$182:$183</definedName>
    <definedName name="et_List06_10_5">et_union_hor!$181:$187</definedName>
    <definedName name="et_List06_10_6">et_union_hor!$180:$188</definedName>
    <definedName name="et_List06_10_7">et_union_hor!$179:$189</definedName>
    <definedName name="et_List06_10_8">et_union_hor!$182:$182</definedName>
    <definedName name="et_List06_10_MC">et_union_hor!$M$179:$M$188</definedName>
    <definedName name="et_List06_10_MC2">et_union_hor!$M$179:$M$182</definedName>
    <definedName name="et_List06_10_MC3">et_union_hor!$N$179:$AK$181</definedName>
    <definedName name="et_List06_10_MC4">et_union_hor!$AB$182:$AJ$183</definedName>
    <definedName name="et_List06_10_Period">et_union_hor!$AC$179:$AJ$188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et_union_hor!$93:$107</definedName>
    <definedName name="et_List06_5_0">et_union_hor!$98:$98</definedName>
    <definedName name="et_List06_5_0_first">et_union_hor!$107:$107</definedName>
    <definedName name="et_List06_5_1">et_union_hor!$97:$100</definedName>
    <definedName name="et_List06_5_1_changeColor">et_union_hor!$O$97:$Z$100</definedName>
    <definedName name="et_List06_5_2">et_union_hor!$96:$101</definedName>
    <definedName name="et_List06_5_3">et_union_hor!$95:$102</definedName>
    <definedName name="et_List06_5_4">et_union_hor!$95:$103</definedName>
    <definedName name="et_List06_5_5">et_union_hor!$94:$103</definedName>
    <definedName name="et_List06_5_6">et_union_hor!$93:$104</definedName>
    <definedName name="et_List06_5_7">et_union_hor!$92:$105</definedName>
    <definedName name="et_List06_5_MC">et_union_hor!$M$92:$M$106</definedName>
    <definedName name="et_List06_5_MC2">et_union_hor!$M$92:$M$100</definedName>
    <definedName name="et_List06_5_MC3">et_union_hor!$O$92:$AC$96</definedName>
    <definedName name="et_List06_5_Period">et_union_hor!$O$92:$AB$107</definedName>
    <definedName name="et_List06_6">et_union_hor!$113:$125</definedName>
    <definedName name="et_List06_6_1">et_union_hor!$118:$118</definedName>
    <definedName name="et_List06_6_2">et_union_hor!$117:$120</definedName>
    <definedName name="et_List06_6_3">et_union_hor!$116:$121</definedName>
    <definedName name="et_List06_6_4">et_union_hor!$115:$122</definedName>
    <definedName name="et_List06_6_5">et_union_hor!$114:$123</definedName>
    <definedName name="et_List06_6_6">et_union_hor!$113:$124</definedName>
    <definedName name="et_List06_6_7">et_union_hor!$112:$125</definedName>
    <definedName name="et_List06_6_MC">et_union_hor!$M$112:$M$125</definedName>
    <definedName name="et_List06_6_MC2">et_union_hor!$M$112:$M$119</definedName>
    <definedName name="et_List06_6_MC3">et_union_hor!$O$112:$V$117</definedName>
    <definedName name="et_List06_6_Period">et_union_hor!$O$112:$U$125</definedName>
    <definedName name="et_List06_7">et_union_hor!$130:$142</definedName>
    <definedName name="et_List06_7_1">et_union_hor!$135:$135</definedName>
    <definedName name="et_List06_7_2">et_union_hor!$134:$137</definedName>
    <definedName name="et_List06_7_3">et_union_hor!$133:$138</definedName>
    <definedName name="et_List06_7_4">et_union_hor!$132:$139</definedName>
    <definedName name="et_List06_7_5">et_union_hor!$131:$140</definedName>
    <definedName name="et_List06_7_6">et_union_hor!$130:$141</definedName>
    <definedName name="et_List06_7_7">et_union_hor!$129:$142</definedName>
    <definedName name="et_List06_7_MC">et_union_hor!$M$129:$M$142</definedName>
    <definedName name="et_List06_7_MC2">et_union_hor!$M$129:$M$136</definedName>
    <definedName name="et_List06_7_MC3">et_union_hor!$O$129:$V$134</definedName>
    <definedName name="et_List06_7_Period">et_union_hor!$O$129:$U$142</definedName>
    <definedName name="et_List06_8">et_union_hor!$147:$159</definedName>
    <definedName name="et_List06_8_1">et_union_hor!$152:$152</definedName>
    <definedName name="et_List06_8_2">et_union_hor!$151:$154</definedName>
    <definedName name="et_List06_8_3">et_union_hor!$150:$155</definedName>
    <definedName name="et_List06_8_4">et_union_hor!$149:$156</definedName>
    <definedName name="et_List06_8_5">et_union_hor!$148:$157</definedName>
    <definedName name="et_List06_8_6">et_union_hor!$147:$158</definedName>
    <definedName name="et_List06_8_7">et_union_hor!$146:$159</definedName>
    <definedName name="et_List06_8_MC">et_union_hor!$M$146:$M$159</definedName>
    <definedName name="et_List06_8_MC2">et_union_hor!$M$146:$M$153</definedName>
    <definedName name="et_List06_8_MC3">et_union_hor!$O$146:$V$151</definedName>
    <definedName name="et_List06_8_Period">et_union_hor!$O$146:$U$159</definedName>
    <definedName name="et_List06_9_1">et_union_hor!$167:$171</definedName>
    <definedName name="et_List06_9_2">et_union_hor!$167:$170</definedName>
    <definedName name="et_List06_9_3">et_union_hor!$167:$169</definedName>
    <definedName name="et_List06_9_4">et_union_hor!$167:$168</definedName>
    <definedName name="et_List06_9_5">et_union_hor!$166:$172</definedName>
    <definedName name="et_List06_9_6">et_union_hor!$165:$173</definedName>
    <definedName name="et_List06_9_7">et_union_hor!$164:$174</definedName>
    <definedName name="et_List06_9_8">et_union_hor!$167:$167</definedName>
    <definedName name="et_List06_9_MC">et_union_hor!$M$164:$M$175</definedName>
    <definedName name="et_List06_9_MC2">et_union_hor!$M$164:$M$171</definedName>
    <definedName name="et_List06_9_MC3">et_union_hor!$N$164:$AL$166</definedName>
    <definedName name="et_List06_9_MC4">et_union_hor!$AC$167:$AK$168</definedName>
    <definedName name="et_List06_9_Period">et_union_hor!$AD$164:$AK$175</definedName>
    <definedName name="et_List07">et_union_hor!$206:$206</definedName>
    <definedName name="et_List08">et_union_hor!$218:$218</definedName>
    <definedName name="et_List11_1">et_union_hor!$262:$262</definedName>
    <definedName name="et_List12_1">et_union_hor!$267:$267</definedName>
    <definedName name="et_List12_2">et_union_hor!$272:$272</definedName>
    <definedName name="et_List12_3">et_union_hor!$277:$277</definedName>
    <definedName name="et_List12_4">et_union_hor!$282:$282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5_p">et_union_hor!$P$98:$R$98</definedName>
    <definedName name="et_OneRates_6">et_union_hor!$O$118</definedName>
    <definedName name="et_OneRates_7">et_union_hor!$O$135</definedName>
    <definedName name="et_pIns_List06_1_Period">et_union_hor!$V$29:$V$41</definedName>
    <definedName name="et_pIns_List06_10_Period">et_union_hor!$AK$179:$AK$188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et_union_hor!$AC$92:$AC$107</definedName>
    <definedName name="et_pIns_List06_6_Period">et_union_hor!$V$112:$V$125</definedName>
    <definedName name="et_pIns_List06_7_Period">et_union_hor!$V$129:$V$142</definedName>
    <definedName name="et_pIns_List06_8_Period">et_union_hor!$V$146:$V$159</definedName>
    <definedName name="et_pIns_List06_9_Period">et_union_hor!$AL$164:$AL$175</definedName>
    <definedName name="et_PN_range">et_union_hor!$Q$194</definedName>
    <definedName name="et_TN_range">et_union_hor!$U$194</definedName>
    <definedName name="et_TS_range">et_union_hor!$Y$194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5_p">et_union_hor!$S$98:$W$98</definedName>
    <definedName name="et_TwoRates_6">et_union_hor!$P$118:$Q$118</definedName>
    <definedName name="et_TwoRates_7">et_union_hor!$P$135:$Q$135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тарифов'!$K$20:$K$29</definedName>
    <definedName name="flagST">'Перечень тарифов'!$O$20:$O$29</definedName>
    <definedName name="flagTwoTariff">'Перечень тарифов'!$G$20:$G$29</definedName>
    <definedName name="flagUsedTer_List01">Территории!$P$11:$P$21</definedName>
    <definedName name="group_rates">'Перечень тарифов'!$E$20:$E$29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тарифов'!$A$20:$A$29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REESTR_MO!$A$2:$D$101</definedName>
    <definedName name="List01_CheckC">Территории!$D$11:$L$21</definedName>
    <definedName name="List01_NameCol">Территории!$K$1:$M$1</definedName>
    <definedName name="List01_REESTR_MO">Территории!$H$11:$L$21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0">'Форма 1.2 | Т-гор.вода'!$24:$24</definedName>
    <definedName name="List06_5_1_changeColor">'Форма 1.2 | Т-гор.вода'!$O$23:$AB$26</definedName>
    <definedName name="List06_5_DP">'Форма 1.2 | Т-гор.вода'!$11:$11</definedName>
    <definedName name="List06_5_MC">'[1]Т-гор'!$O$18:$O$32</definedName>
    <definedName name="List06_5_MC2">'Форма 1.2 | Т-гор.вода'!$AC$18:$AC$81</definedName>
    <definedName name="List06_5_note">'Форма 1.2 | Т-гор.вода'!$AD$18:$AD$81</definedName>
    <definedName name="List06_5_Period">'Форма 1.2 | Т-гор.вода'!$O$18:$AB$81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1.8'!$F$12:$F$25</definedName>
    <definedName name="List11_note">'Форма 1.8'!$G$10:$G$25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Территории!$K$11:$K$21</definedName>
    <definedName name="MODesc">'Перечень тарифов'!$N$20:$N$29</definedName>
    <definedName name="MONTH">TEHSHEET!$E$2:$E$13</definedName>
    <definedName name="mr_List01">Территории!$H$11:$H$21</definedName>
    <definedName name="mrCopy_List01">Территории!$M$11:$M$21</definedName>
    <definedName name="mrmoCopy_List01">Территории!$R$11:$R$21</definedName>
    <definedName name="nalog">Титульный!$F$34</definedName>
    <definedName name="name_rates">'Перечень тарифов'!$J$20:$J$29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neRates_5_p">'Форма 1.2 | Т-гор.вода'!$P$24:$R$24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1.8'!$E$12:$E$22</definedName>
    <definedName name="pCng_List11_2">'Форма 1.8'!$E$24:$E$25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Территории!$C$11:$C$21</definedName>
    <definedName name="pDel_List01_1">Территории!$F$11:$F$21</definedName>
    <definedName name="pDel_List01_2">Территории!$I$11:$I$21</definedName>
    <definedName name="pDel_List02">'Перечень тарифов'!$C$20:$C$29</definedName>
    <definedName name="pDel_List02_1">'Перечень тарифов'!$H$20:$H$29</definedName>
    <definedName name="pDel_List02_2">'Перечень тарифов'!$L$20:$L$29</definedName>
    <definedName name="pDel_List02_3">'Перечень тарифов'!$P$20:$P$29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Т-гор.вода'!$H$18:$K$81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1.8'!$C$12:$C$22</definedName>
    <definedName name="pDel_List11_2">'Форма 1.8'!$C$24:$C$25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Территории!$E$21</definedName>
    <definedName name="pIns_List02">'Перечень тарифов'!$E$29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Т-гор.вода'!$AC$18:$AC$81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1.8'!$E$22</definedName>
    <definedName name="pIns_List11_2">'Форма 1.8'!$E$25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REESTR_ORG!$A$2:$J$73</definedName>
    <definedName name="REESTR_VED_RANGE">REESTR_VED!$A$2:$B$4</definedName>
    <definedName name="REESTR_VT_RANGE">REESTR_VT!$A$2:$B$5</definedName>
    <definedName name="RegExc_clear_1">et_union_hor!$L$116:$W$116,et_union_hor!$L$122:$W$122</definedName>
    <definedName name="RegExc_Clear_2">et_union_hor!$L$133:$W$133,et_union_hor!$L$139:$W$139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тарифов'!$R$20:$R$29</definedName>
    <definedName name="TECH_ORG_ID">Титульный!$F$1</definedName>
    <definedName name="ter_List01">Территории!$E$11:$E$21</definedName>
    <definedName name="terCopy_List01">Территории!$Q$11:$Q$21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TwoRates_5_p">'Форма 1.2 | Т-гор.вода'!$S$24:$W$24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et_union_hor!$M$135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et_union_hor!$M$118</definedName>
    <definedName name="VidTopl">'Перечень тарифов'!$G$13</definedName>
    <definedName name="VidTopl_2">'Форма 1.2 | Т-транс'!$M$8</definedName>
    <definedName name="warmNote">'Перечень тарифов'!$S$20:$S$29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M7" i="560" l="1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O19" i="560"/>
  <c r="L20" i="560"/>
  <c r="L21" i="560"/>
  <c r="L22" i="560"/>
  <c r="AG31" i="560"/>
  <c r="AG27" i="560"/>
  <c r="AG23" i="560"/>
  <c r="AF22" i="560"/>
  <c r="L23" i="560"/>
  <c r="R25" i="560"/>
  <c r="AE23" i="560"/>
  <c r="L24" i="560"/>
  <c r="L27" i="560"/>
  <c r="R29" i="560"/>
  <c r="AE27" i="560"/>
  <c r="L28" i="560"/>
  <c r="L31" i="560"/>
  <c r="R33" i="560"/>
  <c r="AE31" i="560"/>
  <c r="L32" i="560"/>
  <c r="L36" i="560"/>
  <c r="AG41" i="560"/>
  <c r="AG37" i="560"/>
  <c r="AF36" i="560"/>
  <c r="L37" i="560"/>
  <c r="R39" i="560"/>
  <c r="AE37" i="560"/>
  <c r="L38" i="560"/>
  <c r="L41" i="560"/>
  <c r="R43" i="560"/>
  <c r="AE41" i="560"/>
  <c r="L42" i="560"/>
  <c r="L48" i="560"/>
  <c r="O48" i="560"/>
  <c r="L49" i="560"/>
  <c r="L50" i="560"/>
  <c r="L51" i="560"/>
  <c r="AG52" i="560"/>
  <c r="AF51" i="560"/>
  <c r="L52" i="560"/>
  <c r="R54" i="560"/>
  <c r="AE52" i="560"/>
  <c r="L53" i="560"/>
  <c r="L57" i="560"/>
  <c r="AG58" i="560"/>
  <c r="AF57" i="560"/>
  <c r="L58" i="560"/>
  <c r="R60" i="560"/>
  <c r="AE58" i="560"/>
  <c r="L59" i="560"/>
  <c r="L65" i="560"/>
  <c r="O65" i="560"/>
  <c r="L66" i="560"/>
  <c r="L67" i="560"/>
  <c r="L68" i="560"/>
  <c r="AG69" i="560"/>
  <c r="AF68" i="560"/>
  <c r="L69" i="560"/>
  <c r="R71" i="560"/>
  <c r="AE69" i="560"/>
  <c r="L70" i="560"/>
  <c r="L74" i="560"/>
  <c r="AG75" i="560"/>
  <c r="AF74" i="560"/>
  <c r="L75" i="560"/>
  <c r="R77" i="560"/>
  <c r="AE75" i="560"/>
  <c r="L76" i="560"/>
  <c r="A160" i="612"/>
  <c r="A161" i="612"/>
  <c r="A162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H24" i="625"/>
  <c r="H23" i="625"/>
  <c r="H21" i="625"/>
  <c r="H20" i="625"/>
  <c r="H18" i="625"/>
  <c r="H17" i="625"/>
  <c r="H15" i="625"/>
  <c r="H14" i="625"/>
  <c r="H12" i="625"/>
  <c r="H11" i="625"/>
  <c r="H9" i="625"/>
  <c r="H8" i="625"/>
  <c r="H7" i="625"/>
  <c r="H24" i="622"/>
  <c r="H21" i="622"/>
  <c r="H20" i="622"/>
  <c r="H23" i="622"/>
  <c r="H18" i="622"/>
  <c r="H15" i="622"/>
  <c r="H14" i="622"/>
  <c r="H17" i="622"/>
  <c r="H12" i="622"/>
  <c r="H9" i="622"/>
  <c r="H8" i="622"/>
  <c r="H24" i="616"/>
  <c r="H21" i="616"/>
  <c r="H20" i="616"/>
  <c r="H23" i="616"/>
  <c r="H18" i="616"/>
  <c r="H15" i="616"/>
  <c r="H14" i="616"/>
  <c r="H17" i="616"/>
  <c r="H12" i="616"/>
  <c r="H9" i="616"/>
  <c r="H8" i="616"/>
  <c r="F22" i="625"/>
  <c r="F21" i="625"/>
  <c r="F20" i="625"/>
  <c r="F19" i="625"/>
  <c r="F18" i="625"/>
  <c r="F17" i="625"/>
  <c r="F10" i="625"/>
  <c r="F9" i="625"/>
  <c r="F8" i="625"/>
  <c r="F25" i="625"/>
  <c r="F24" i="625"/>
  <c r="F23" i="625"/>
  <c r="F16" i="625"/>
  <c r="F15" i="625"/>
  <c r="F14" i="625"/>
  <c r="F13" i="625"/>
  <c r="F12" i="625"/>
  <c r="F11" i="625"/>
  <c r="F21" i="622"/>
  <c r="F23" i="622"/>
  <c r="F24" i="622"/>
  <c r="F20" i="622"/>
  <c r="F22" i="622"/>
  <c r="F25" i="622"/>
  <c r="F15" i="622"/>
  <c r="F17" i="622"/>
  <c r="F18" i="622"/>
  <c r="F14" i="622"/>
  <c r="F16" i="622"/>
  <c r="F19" i="622"/>
  <c r="F20" i="616"/>
  <c r="F22" i="616"/>
  <c r="F25" i="616"/>
  <c r="F21" i="616"/>
  <c r="F23" i="616"/>
  <c r="F24" i="616"/>
  <c r="F14" i="616"/>
  <c r="F16" i="616"/>
  <c r="F19" i="616"/>
  <c r="F15" i="616"/>
  <c r="F17" i="616"/>
  <c r="F18" i="616"/>
  <c r="R20" i="601" l="1"/>
  <c r="R19" i="601"/>
  <c r="R18" i="601"/>
  <c r="P18" i="601"/>
  <c r="R17" i="601"/>
  <c r="R16" i="601"/>
  <c r="R15" i="601"/>
  <c r="P15" i="601"/>
  <c r="R14" i="601"/>
  <c r="R13" i="601"/>
  <c r="R12" i="601"/>
  <c r="P12" i="601"/>
  <c r="M20" i="601"/>
  <c r="M19" i="601"/>
  <c r="M18" i="601"/>
  <c r="M17" i="601"/>
  <c r="M16" i="601"/>
  <c r="M15" i="601"/>
  <c r="M14" i="601"/>
  <c r="M13" i="601"/>
  <c r="M12" i="601"/>
  <c r="H19" i="625" l="1"/>
  <c r="H19" i="622"/>
  <c r="H19" i="616"/>
  <c r="H13" i="625"/>
  <c r="H13" i="622"/>
  <c r="H13" i="616"/>
  <c r="H25" i="625"/>
  <c r="H25" i="622"/>
  <c r="H25" i="616"/>
  <c r="M9" i="566" l="1"/>
  <c r="M8" i="566"/>
  <c r="M9" i="598"/>
  <c r="M8" i="598"/>
  <c r="M8" i="567"/>
  <c r="M9" i="567"/>
  <c r="B3" i="525"/>
  <c r="B2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9" i="471" l="1"/>
  <c r="AG97" i="471"/>
  <c r="L97" i="471"/>
  <c r="L95" i="471"/>
  <c r="L92" i="471"/>
  <c r="L94" i="471"/>
  <c r="AF96" i="471"/>
  <c r="E3" i="437"/>
  <c r="L93" i="471"/>
  <c r="L107" i="471"/>
  <c r="L98" i="471"/>
  <c r="AE97" i="471"/>
  <c r="L96" i="471"/>
  <c r="Q51" i="471" l="1"/>
  <c r="Z50" i="471"/>
  <c r="Y49" i="471"/>
  <c r="L45" i="471"/>
  <c r="X50" i="471"/>
  <c r="L48" i="471"/>
  <c r="L46" i="471"/>
  <c r="L49" i="471"/>
  <c r="L50" i="471"/>
  <c r="L47" i="471"/>
  <c r="M12" i="550" l="1"/>
  <c r="M242" i="471"/>
  <c r="R257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3" i="471"/>
  <c r="AN182" i="471"/>
  <c r="AG168" i="471"/>
  <c r="AO167" i="471"/>
  <c r="Q83" i="471"/>
  <c r="Z82" i="471"/>
  <c r="Q67" i="471"/>
  <c r="Z66" i="471"/>
  <c r="Q35" i="471"/>
  <c r="Z34" i="471"/>
  <c r="P247" i="471"/>
  <c r="R252" i="471"/>
  <c r="R247" i="471"/>
  <c r="H11" i="618"/>
  <c r="H7" i="618"/>
  <c r="H11" i="617"/>
  <c r="H7" i="617"/>
  <c r="H11" i="616"/>
  <c r="H7" i="616"/>
  <c r="H11" i="614"/>
  <c r="H7" i="614"/>
  <c r="H290" i="471"/>
  <c r="E29" i="205"/>
  <c r="F29" i="205"/>
  <c r="Z118" i="471"/>
  <c r="Q119" i="471"/>
  <c r="Z135" i="471"/>
  <c r="Q136" i="471"/>
  <c r="Z152" i="471"/>
  <c r="Q153" i="471"/>
  <c r="E277" i="471"/>
  <c r="E282" i="471"/>
  <c r="F9" i="622"/>
  <c r="F289" i="471"/>
  <c r="L81" i="471"/>
  <c r="AN167" i="471"/>
  <c r="L21" i="567"/>
  <c r="F11" i="614"/>
  <c r="L65" i="471"/>
  <c r="X152" i="471"/>
  <c r="F12" i="614"/>
  <c r="M252" i="471"/>
  <c r="F10" i="622"/>
  <c r="AM182" i="471"/>
  <c r="L21" i="566"/>
  <c r="F8" i="622"/>
  <c r="L19" i="566"/>
  <c r="X34" i="471"/>
  <c r="X135" i="471"/>
  <c r="L167" i="471"/>
  <c r="L20" i="598"/>
  <c r="X118" i="471"/>
  <c r="L19" i="598"/>
  <c r="L29" i="471"/>
  <c r="L181" i="471"/>
  <c r="F11" i="618"/>
  <c r="L22" i="567"/>
  <c r="L77" i="471"/>
  <c r="F291" i="471"/>
  <c r="L180" i="471"/>
  <c r="L21" i="598"/>
  <c r="F9" i="618"/>
  <c r="L23" i="567"/>
  <c r="Y151" i="471"/>
  <c r="F292" i="471"/>
  <c r="L20" i="567"/>
  <c r="Y33" i="471"/>
  <c r="Y117" i="471"/>
  <c r="L22" i="598"/>
  <c r="X23" i="567"/>
  <c r="X66" i="471"/>
  <c r="L78" i="471"/>
  <c r="F12" i="617"/>
  <c r="L20" i="566"/>
  <c r="Y65" i="471"/>
  <c r="F9" i="614"/>
  <c r="F13" i="622"/>
  <c r="L79" i="471"/>
  <c r="L182" i="471"/>
  <c r="AN22" i="598"/>
  <c r="L64" i="471"/>
  <c r="AM22" i="566"/>
  <c r="F13" i="617"/>
  <c r="F8" i="618"/>
  <c r="L30" i="471"/>
  <c r="L82" i="471"/>
  <c r="F10" i="618"/>
  <c r="Y81" i="471"/>
  <c r="E2" i="437"/>
  <c r="F287" i="471"/>
  <c r="L31" i="471"/>
  <c r="F290" i="471"/>
  <c r="L179" i="471"/>
  <c r="L166" i="471"/>
  <c r="Y22" i="567"/>
  <c r="L66" i="471"/>
  <c r="F8" i="614"/>
  <c r="L80" i="471"/>
  <c r="L33" i="471"/>
  <c r="F10" i="617"/>
  <c r="F13" i="618"/>
  <c r="F10" i="614"/>
  <c r="L34" i="471"/>
  <c r="L63" i="471"/>
  <c r="F288" i="471"/>
  <c r="L62" i="471"/>
  <c r="F11" i="617"/>
  <c r="F11" i="622"/>
  <c r="L19" i="567"/>
  <c r="Y134" i="471"/>
  <c r="X82" i="471"/>
  <c r="L18" i="567"/>
  <c r="L32" i="471"/>
  <c r="L61" i="471"/>
  <c r="F13" i="614"/>
  <c r="F12" i="618"/>
  <c r="M247" i="471"/>
  <c r="F8" i="617"/>
  <c r="F9" i="617"/>
  <c r="L165" i="471"/>
  <c r="M257" i="471"/>
  <c r="L164" i="471"/>
  <c r="L22" i="566"/>
  <c r="F12" i="622"/>
  <c r="F12" i="616"/>
  <c r="F8" i="616"/>
  <c r="F11" i="616"/>
  <c r="F10" i="616"/>
  <c r="F13" i="616"/>
  <c r="F9" i="616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<sst xmlns="http://schemas.openxmlformats.org/spreadsheetml/2006/main" count="2602" uniqueCount="1253">
  <si>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</si>
  <si>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</si>
  <si>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</si>
  <si>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</si>
  <si>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</si>
  <si>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</si>
  <si>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</si>
  <si>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</si>
  <si>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</si>
  <si>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</si>
  <si>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</si>
  <si>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</si>
  <si>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</si>
  <si>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</si>
  <si>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</si>
  <si>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</si>
  <si>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</si>
  <si>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</si>
  <si>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</si>
  <si>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</si>
  <si>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</si>
  <si>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</si>
  <si>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</si>
  <si>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</si>
  <si>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</si>
  <si>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</si>
  <si>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</si>
  <si>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</si>
  <si>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</si>
  <si>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</si>
  <si>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</si>
  <si>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</si>
  <si>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</si>
  <si>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</si>
  <si>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</si>
  <si>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</si>
  <si>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</si>
  <si>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</si>
  <si>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</si>
  <si>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</si>
  <si>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</si>
  <si>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</si>
  <si>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</si>
  <si>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</si>
  <si>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</si>
  <si>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</si>
  <si>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</si>
  <si>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</si>
  <si>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</si>
  <si>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</si>
  <si>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</si>
  <si>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</si>
  <si>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</si>
  <si>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</si>
  <si>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</si>
  <si>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</si>
  <si>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</si>
  <si>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</si>
  <si>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</si>
  <si>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</si>
  <si>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</si>
  <si>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</si>
  <si>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</si>
  <si>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</si>
  <si>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</si>
  <si>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</si>
  <si>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</si>
  <si>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</si>
  <si>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</si>
  <si>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</si>
  <si>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</si>
  <si>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</si>
  <si>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</si>
  <si>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</si>
  <si>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</si>
  <si>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</si>
  <si>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</si>
  <si>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</si>
  <si>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</si>
  <si>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</si>
  <si>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</si>
  <si>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</si>
  <si>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</si>
  <si>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</si>
  <si>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</si>
  <si>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</si>
  <si>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</si>
  <si>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</si>
  <si>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</si>
  <si>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</si>
  <si>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</si>
  <si>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</si>
  <si>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</si>
  <si>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</si>
  <si>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</si>
  <si>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</si>
  <si>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</si>
  <si>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</si>
  <si>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</si>
  <si>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</si>
  <si>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</si>
  <si>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</si>
  <si>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</si>
  <si>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</si>
  <si>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</si>
  <si>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</si>
  <si>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</si>
  <si>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</si>
  <si>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</si>
  <si>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</si>
  <si>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</si>
  <si>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</si>
  <si>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</si>
  <si>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</si>
  <si>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</si>
  <si>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</si>
  <si>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</si>
  <si>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</si>
  <si>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</si>
  <si>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</si>
  <si>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</si>
  <si>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</si>
  <si>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</si>
  <si>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</si>
  <si>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</si>
  <si>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</si>
  <si>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</si>
  <si>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</si>
  <si>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</si>
  <si>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</si>
  <si>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</si>
  <si>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</si>
  <si>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</si>
  <si>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</si>
  <si>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</si>
  <si>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</si>
  <si>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</si>
  <si>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</si>
  <si>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</si>
  <si>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</si>
  <si>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</si>
  <si>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</si>
  <si>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</si>
  <si>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</si>
  <si>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</si>
  <si>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</si>
  <si>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</si>
  <si>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</si>
  <si>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</si>
  <si>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</si>
  <si>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</si>
  <si>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</si>
  <si>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</si>
  <si>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</si>
  <si>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</si>
  <si>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</si>
  <si>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</si>
  <si>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</si>
  <si>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</si>
  <si>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</si>
  <si>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</si>
  <si>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</si>
  <si>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</si>
  <si>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</si>
  <si>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</si>
  <si>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</si>
  <si>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</si>
  <si>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</si>
  <si>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</si>
  <si>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</si>
  <si>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</si>
  <si>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</si>
  <si>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</si>
  <si>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</si>
  <si>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</si>
  <si>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</si>
  <si>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</si>
  <si>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</si>
  <si>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</si>
  <si>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</si>
  <si>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</si>
  <si>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</si>
  <si>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</si>
  <si>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</si>
  <si>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</si>
  <si>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</si>
  <si>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</si>
  <si>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</si>
  <si>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</si>
  <si>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</si>
  <si>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</si>
  <si>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</si>
  <si>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</si>
  <si>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</si>
  <si>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</si>
  <si>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</si>
  <si>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</si>
  <si>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</si>
  <si>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</si>
  <si>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</si>
  <si>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</si>
  <si>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</si>
  <si>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</si>
  <si>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</si>
  <si>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</si>
  <si>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</si>
  <si>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</si>
  <si>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</si>
  <si>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</si>
  <si>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</si>
  <si>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</si>
  <si>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</si>
  <si>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</si>
  <si>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</si>
  <si>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</si>
  <si>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</si>
  <si>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</si>
  <si>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</si>
  <si>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</si>
  <si>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</si>
  <si>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</si>
  <si>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</si>
  <si>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</si>
  <si>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</si>
  <si>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</si>
  <si>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</si>
  <si>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</si>
  <si>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</si>
  <si>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</si>
  <si>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</si>
  <si>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</si>
  <si>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</si>
  <si>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</si>
  <si>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</si>
  <si>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</si>
  <si>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</si>
  <si>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</si>
  <si>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</si>
  <si>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</si>
  <si>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</si>
  <si>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</si>
  <si>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</si>
  <si>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</si>
  <si>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</si>
  <si>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</si>
  <si>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</si>
  <si>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</si>
  <si>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</si>
  <si>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</si>
  <si>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</si>
  <si>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</si>
  <si>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</si>
  <si>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</si>
  <si>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</si>
  <si>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</si>
  <si>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</si>
  <si>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</si>
  <si>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</si>
  <si>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</si>
  <si>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</si>
  <si>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</si>
  <si>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</si>
  <si>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</si>
  <si>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</si>
  <si>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</si>
  <si>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</si>
  <si>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</si>
  <si>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</si>
  <si>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</si>
  <si>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</si>
  <si>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</si>
  <si>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</si>
  <si>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</si>
  <si>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</si>
  <si>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</si>
  <si>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</si>
  <si>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</si>
  <si>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</si>
  <si>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</si>
  <si>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</si>
  <si>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</si>
  <si>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</si>
  <si>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</si>
  <si>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</si>
  <si>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</si>
  <si>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</si>
  <si>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</si>
  <si>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</si>
  <si>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</si>
  <si>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</si>
  <si>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</si>
  <si>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</si>
  <si>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</si>
  <si>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</si>
  <si>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</si>
  <si>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</si>
  <si>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</si>
  <si>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</si>
  <si>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</si>
  <si>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</si>
  <si>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</si>
  <si>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</si>
  <si>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</si>
  <si>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</si>
  <si>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</si>
  <si>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</si>
  <si>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</si>
  <si>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</si>
  <si>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</si>
  <si>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</si>
  <si>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</si>
  <si>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</si>
  <si>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</si>
  <si>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</si>
  <si>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</si>
  <si>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</si>
  <si>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</si>
  <si>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</si>
  <si>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</si>
  <si>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</si>
  <si>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</si>
  <si>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</si>
  <si>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</si>
  <si>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</si>
  <si>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</si>
  <si>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</si>
  <si>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</si>
  <si>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</si>
  <si>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</si>
  <si>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</si>
  <si>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</si>
  <si>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</si>
  <si>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</si>
  <si>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</si>
  <si>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</si>
  <si>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</si>
  <si>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</si>
  <si>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</si>
  <si>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</si>
  <si>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</si>
  <si>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</si>
  <si>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</si>
  <si>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</si>
  <si>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</si>
  <si>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</si>
  <si>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</si>
  <si>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</si>
  <si>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</si>
  <si>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</si>
  <si>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</si>
  <si>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</si>
  <si>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</si>
  <si>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</si>
  <si>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</si>
  <si>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</si>
  <si>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</si>
  <si>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</si>
  <si>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</si>
  <si>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</si>
  <si>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</si>
  <si>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</si>
  <si>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</si>
  <si>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</si>
  <si>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</si>
  <si>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</si>
  <si>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</si>
  <si>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</si>
  <si>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</si>
  <si>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</si>
  <si>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</si>
  <si>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</si>
  <si>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</si>
  <si>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</si>
  <si>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</si>
  <si>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</si>
  <si>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</si>
  <si>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</si>
  <si>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</si>
  <si>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</si>
  <si>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</si>
  <si>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</si>
  <si>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</si>
  <si>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</si>
  <si>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</si>
  <si>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</si>
  <si>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</si>
  <si>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</si>
  <si>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</si>
  <si>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</si>
  <si>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</si>
  <si>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</si>
  <si>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</si>
  <si>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</si>
  <si>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</si>
  <si>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</si>
  <si>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</si>
  <si>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</si>
  <si>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</si>
  <si>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</si>
  <si>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</si>
  <si>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</si>
  <si>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</si>
  <si>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</si>
  <si>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</si>
  <si>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</si>
  <si>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</si>
  <si>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</si>
  <si>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</si>
  <si>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</si>
  <si>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</si>
  <si>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</si>
  <si>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</si>
  <si>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</si>
  <si>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</si>
  <si>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</si>
  <si>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</si>
  <si>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</si>
  <si>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</si>
  <si>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</si>
  <si>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</si>
  <si>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</si>
  <si>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</si>
  <si>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</si>
  <si>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</si>
  <si>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</si>
  <si>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</si>
  <si>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</si>
  <si>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</si>
  <si>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</si>
  <si>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</si>
  <si>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</si>
  <si>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</si>
  <si>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</si>
  <si>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</si>
  <si>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</si>
  <si>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</si>
  <si>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</si>
  <si>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</si>
  <si>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</si>
  <si>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</si>
  <si>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</si>
  <si>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</si>
  <si>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</si>
  <si>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</si>
  <si>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</si>
  <si>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</si>
  <si>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</si>
  <si>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</si>
  <si>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</si>
  <si>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</si>
  <si>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</si>
  <si>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</si>
  <si>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</si>
  <si>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</si>
  <si>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</si>
  <si>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</si>
  <si>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</si>
  <si>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</si>
  <si>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</si>
  <si>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</si>
  <si>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</si>
  <si>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</si>
  <si>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</si>
  <si>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</si>
  <si>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</si>
  <si>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</si>
  <si>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</si>
  <si>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</si>
  <si>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</si>
  <si>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</si>
  <si>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</si>
  <si>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</si>
  <si>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</si>
  <si>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</si>
  <si>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</si>
  <si>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</si>
  <si>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</si>
  <si>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</si>
  <si>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</si>
  <si>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</si>
  <si>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</si>
  <si>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</si>
  <si>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</si>
  <si>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</si>
  <si>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</si>
  <si>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</si>
  <si>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</si>
  <si>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</si>
  <si>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</si>
  <si>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</si>
  <si>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</si>
  <si>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</si>
  <si>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</si>
  <si>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</si>
  <si>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</si>
  <si>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</si>
  <si>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</si>
  <si>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</si>
  <si>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</si>
  <si>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</si>
  <si>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</si>
  <si>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</si>
  <si>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</si>
  <si>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</si>
  <si>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</si>
  <si>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</si>
  <si>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</si>
  <si>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</si>
  <si>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</si>
  <si>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</si>
  <si>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</si>
  <si>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</si>
  <si>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</si>
  <si>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</si>
  <si>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</si>
  <si>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</si>
  <si>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</si>
  <si>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</si>
  <si>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</si>
  <si>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</si>
  <si>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</si>
  <si>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</si>
  <si>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</si>
  <si>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</si>
  <si>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</si>
  <si>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</si>
  <si>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</si>
  <si>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</si>
  <si>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</si>
  <si>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</si>
  <si>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</si>
  <si>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</si>
  <si>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</si>
  <si>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</si>
  <si>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</si>
  <si>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</si>
  <si>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</si>
  <si>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</si>
  <si>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</si>
  <si>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</si>
  <si>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</si>
  <si>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</si>
  <si>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</si>
  <si>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</si>
  <si>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</si>
  <si>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</si>
  <si>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</si>
  <si>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</si>
  <si>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</si>
  <si>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</si>
  <si>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</si>
  <si>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</si>
  <si>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</si>
  <si>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</si>
  <si>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</si>
  <si>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</si>
  <si>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</si>
  <si>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</si>
  <si>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</si>
  <si>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</si>
  <si>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</si>
  <si>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</si>
  <si>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</si>
  <si>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</si>
  <si>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</si>
  <si>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</si>
  <si>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</si>
  <si>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</si>
  <si>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</si>
  <si>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</si>
  <si>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</si>
  <si>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</si>
  <si>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</si>
  <si>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</si>
  <si>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</si>
  <si>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</si>
  <si>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</si>
  <si>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</si>
  <si>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</si>
  <si>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</si>
  <si>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</si>
  <si>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</si>
  <si>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</si>
  <si>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</si>
  <si>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</si>
  <si>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</si>
  <si>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</si>
  <si>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</si>
  <si>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</si>
  <si>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</si>
  <si>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</si>
  <si>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</si>
  <si>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</si>
  <si>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</si>
  <si>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</si>
  <si>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</si>
  <si>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</si>
  <si>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</si>
  <si>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</si>
  <si>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</si>
  <si>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</si>
  <si>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</si>
  <si>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</si>
  <si>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</si>
  <si>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</si>
  <si>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</si>
  <si>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</si>
  <si>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</si>
  <si>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</si>
  <si>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</si>
  <si>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</si>
  <si>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</si>
  <si>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</si>
  <si>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</si>
  <si>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</si>
  <si>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</si>
  <si>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</si>
  <si>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</si>
  <si>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</si>
  <si>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</si>
  <si>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</si>
  <si>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</si>
  <si>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</si>
  <si>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</si>
  <si>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</si>
  <si>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</si>
  <si>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</si>
  <si>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</si>
  <si>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</si>
  <si>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</si>
  <si>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</si>
  <si>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</si>
  <si>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</si>
  <si>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</si>
  <si>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</si>
  <si>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</si>
  <si>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</si>
  <si>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</si>
  <si>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</si>
  <si>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</si>
  <si>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</si>
  <si>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</si>
  <si>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</si>
  <si>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</si>
  <si>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</si>
  <si>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</si>
  <si>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</si>
  <si>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</si>
  <si>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</si>
  <si>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</si>
  <si>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</si>
  <si>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</si>
  <si>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</si>
  <si>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</si>
  <si>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</si>
  <si>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</si>
  <si>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</si>
  <si>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</si>
  <si>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</si>
  <si>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</si>
  <si>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</si>
  <si>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</si>
  <si>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</si>
  <si>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</si>
  <si>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</si>
  <si>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</si>
  <si>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</si>
  <si>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</si>
  <si>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</si>
  <si>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</si>
  <si>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</si>
  <si>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</si>
  <si>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</si>
  <si>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</si>
  <si>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</si>
  <si>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</si>
  <si>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</si>
  <si>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</si>
  <si>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</si>
  <si>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</si>
  <si>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</si>
  <si>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</si>
  <si>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</si>
  <si>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</si>
  <si>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</si>
  <si>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</si>
  <si>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</si>
  <si>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</si>
  <si>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</si>
  <si>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</si>
  <si>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</si>
  <si>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</si>
  <si>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</si>
  <si>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</si>
  <si>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</si>
  <si>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</si>
  <si>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</si>
  <si>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</si>
  <si>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</si>
  <si>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</si>
  <si>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</si>
  <si>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</si>
  <si>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</si>
  <si>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</si>
  <si>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</si>
  <si>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</si>
  <si>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</si>
  <si>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</si>
  <si>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</si>
  <si>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</si>
  <si>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</si>
  <si>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</si>
  <si>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FAS.JKH.OPEN.INFO.PRICE.GVS!</t>
  </si>
  <si>
    <t>25.11.2022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</si>
  <si>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</si>
  <si>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</si>
  <si>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</si>
  <si>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</si>
  <si>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</si>
  <si>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</si>
  <si>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</si>
  <si>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</si>
  <si>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</si>
  <si>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</si>
  <si>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</si>
  <si>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</si>
  <si>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</si>
  <si>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</si>
  <si>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</si>
  <si>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</si>
  <si>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</si>
  <si>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</si>
  <si>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</si>
  <si>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</si>
  <si>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</si>
  <si>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</si>
  <si>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</si>
  <si>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</si>
  <si>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</si>
  <si>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</si>
  <si>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</si>
  <si>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</si>
  <si>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</si>
  <si>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</si>
  <si>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</si>
  <si>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</si>
  <si>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</si>
  <si>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</si>
  <si>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</si>
  <si>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</si>
  <si>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</si>
  <si>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</si>
  <si>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</si>
  <si>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</si>
  <si>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</si>
  <si>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</si>
  <si>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</si>
  <si>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</si>
  <si>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</si>
  <si>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</si>
  <si>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</si>
  <si>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</si>
  <si>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</si>
  <si>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</si>
  <si>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</si>
  <si>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</si>
  <si>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</si>
  <si>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</si>
  <si>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</si>
  <si>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</si>
  <si>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</si>
  <si>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</si>
  <si>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</si>
  <si>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</si>
  <si>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</si>
  <si>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</si>
  <si>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</si>
  <si>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</si>
  <si>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</si>
  <si>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</si>
  <si>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</si>
  <si>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</si>
  <si>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</si>
  <si>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</si>
  <si>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</si>
  <si>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</si>
  <si>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</si>
  <si>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</si>
  <si>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</si>
  <si>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</si>
  <si>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</si>
  <si>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</si>
  <si>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</si>
  <si>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</si>
  <si>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</si>
  <si>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</si>
  <si>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</si>
  <si>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</si>
  <si>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</si>
  <si>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</si>
  <si>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</si>
  <si>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</si>
  <si>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</si>
  <si>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</si>
  <si>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Кукобойское сельское поселение</t>
  </si>
  <si>
    <t>78629435</t>
  </si>
  <si>
    <t>Пречистенское сельское поселение</t>
  </si>
  <si>
    <t>78629450</t>
  </si>
  <si>
    <t>Переславский муниципальный район</t>
  </si>
  <si>
    <t>78632000</t>
  </si>
  <si>
    <t>Нагорьевское сельское поселение</t>
  </si>
  <si>
    <t>78632452</t>
  </si>
  <si>
    <t>Пригородное сельское поселение</t>
  </si>
  <si>
    <t>78632455</t>
  </si>
  <si>
    <t>Рязанцевское сельское поселение</t>
  </si>
  <si>
    <t>78632468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</si>
  <si>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</si>
  <si>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</si>
  <si>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</si>
  <si>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</si>
  <si>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</si>
  <si>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</si>
  <si>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</si>
  <si>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</si>
  <si>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</si>
  <si>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</si>
  <si>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</si>
  <si>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</si>
  <si>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</si>
  <si>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</si>
  <si>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</si>
  <si>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</si>
  <si>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</si>
  <si>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</si>
  <si>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</si>
  <si>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</si>
  <si>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</si>
  <si>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</si>
  <si>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</si>
  <si>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</si>
  <si>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</si>
  <si>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</si>
  <si>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</si>
  <si>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</si>
  <si>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</si>
  <si>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</si>
  <si>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</si>
  <si>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</si>
  <si>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</si>
  <si>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</si>
  <si>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</si>
  <si>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</si>
  <si>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</si>
  <si>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</si>
  <si>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</si>
  <si>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</si>
  <si>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</si>
  <si>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</si>
  <si>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</si>
  <si>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</si>
  <si>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</si>
  <si>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</si>
  <si>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</si>
  <si>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</si>
  <si>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</si>
  <si>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</si>
  <si>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</si>
  <si>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</si>
  <si>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</si>
  <si>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</si>
  <si>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</si>
  <si>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</si>
  <si>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</si>
  <si>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</si>
  <si>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</si>
  <si>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</si>
  <si>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</si>
  <si>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</si>
  <si>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</si>
  <si>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</si>
  <si>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</si>
  <si>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</si>
  <si>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</si>
  <si>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</si>
  <si>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</si>
  <si>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</si>
  <si>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</si>
  <si>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</si>
  <si>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</si>
  <si>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</si>
  <si>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</si>
  <si>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</si>
  <si>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</si>
  <si>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</si>
  <si>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</si>
  <si>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</si>
  <si>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</si>
  <si>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</si>
  <si>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</si>
  <si>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</si>
  <si>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</si>
  <si>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</si>
  <si>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</si>
  <si>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</si>
  <si>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</si>
  <si>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 Рыбинск</t>
  </si>
  <si>
    <t>78715000</t>
  </si>
  <si>
    <t>город Ярославль</t>
  </si>
  <si>
    <t>78701000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</si>
  <si>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</si>
  <si>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</si>
  <si>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</si>
  <si>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</si>
  <si>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</si>
  <si>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</si>
  <si>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</si>
  <si>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</si>
  <si>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</si>
  <si>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</si>
  <si>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</si>
  <si>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</si>
  <si>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</si>
  <si>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</si>
  <si>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</si>
  <si>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</si>
  <si>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</si>
  <si>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</si>
  <si>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2603</t>
  </si>
  <si>
    <t>26483206</t>
  </si>
  <si>
    <t>"Ярославский электровозоремонтный завод" им. Б.П. Бещева - филиал ОАО "Желдорреммаш"</t>
  </si>
  <si>
    <t>7715729877</t>
  </si>
  <si>
    <t>760443001</t>
  </si>
  <si>
    <t>26483393</t>
  </si>
  <si>
    <t>АО "Воентелеком"</t>
  </si>
  <si>
    <t>7718766718</t>
  </si>
  <si>
    <t>761043001</t>
  </si>
  <si>
    <t>18-06-2012 00:00:00</t>
  </si>
  <si>
    <t>26560525</t>
  </si>
  <si>
    <t>АО "ГУ ЖКХ"</t>
  </si>
  <si>
    <t>5116000922</t>
  </si>
  <si>
    <t>511601001</t>
  </si>
  <si>
    <t>13-05-2009 00:00:00</t>
  </si>
  <si>
    <t>28135188</t>
  </si>
  <si>
    <t>АО "Газпромнефть-Терминал"</t>
  </si>
  <si>
    <t>5406724282</t>
  </si>
  <si>
    <t>540601001</t>
  </si>
  <si>
    <t>01-01-2013 00:00:00</t>
  </si>
  <si>
    <t>20-12-2020 00:00:00</t>
  </si>
  <si>
    <t>26483474</t>
  </si>
  <si>
    <t>АО "Даниловское ЖКХ"</t>
  </si>
  <si>
    <t>7617008098</t>
  </si>
  <si>
    <t>761701001</t>
  </si>
  <si>
    <t>28822308</t>
  </si>
  <si>
    <t>АО "Малая комплексная энергетика"</t>
  </si>
  <si>
    <t>7612043797</t>
  </si>
  <si>
    <t>760601001</t>
  </si>
  <si>
    <t>26483153</t>
  </si>
  <si>
    <t>АО "Новый мир"</t>
  </si>
  <si>
    <t>7608001240</t>
  </si>
  <si>
    <t>760801001</t>
  </si>
  <si>
    <t>26483200</t>
  </si>
  <si>
    <t>АО "Норский керамический завод"</t>
  </si>
  <si>
    <t>7602013169</t>
  </si>
  <si>
    <t>760201001</t>
  </si>
  <si>
    <t>26901857</t>
  </si>
  <si>
    <t>АО "РЭУ"</t>
  </si>
  <si>
    <t>7714783092</t>
  </si>
  <si>
    <t>332743001</t>
  </si>
  <si>
    <t>26483340</t>
  </si>
  <si>
    <t>АО "Ресурс"</t>
  </si>
  <si>
    <t>7616009483</t>
  </si>
  <si>
    <t>761601001</t>
  </si>
  <si>
    <t>26483401</t>
  </si>
  <si>
    <t>АО "Рыбинский завод приборостроения"</t>
  </si>
  <si>
    <t>7610062970</t>
  </si>
  <si>
    <t>761001001</t>
  </si>
  <si>
    <t>26483176</t>
  </si>
  <si>
    <t>АО "Старк-Ресурс"</t>
  </si>
  <si>
    <t>7601001072</t>
  </si>
  <si>
    <t>760401001</t>
  </si>
  <si>
    <t>28134686</t>
  </si>
  <si>
    <t>АО "Тутаевская ПГУ"</t>
  </si>
  <si>
    <t>7611020204</t>
  </si>
  <si>
    <t>761101001</t>
  </si>
  <si>
    <t>28507030</t>
  </si>
  <si>
    <t>АО "Яркоммунсервис"</t>
  </si>
  <si>
    <t>7602090950</t>
  </si>
  <si>
    <t>06-04-2012 00:00:00</t>
  </si>
  <si>
    <t>26483230</t>
  </si>
  <si>
    <t>АО "Ярославльводоканал"</t>
  </si>
  <si>
    <t>7606069518</t>
  </si>
  <si>
    <t>26569087</t>
  </si>
  <si>
    <t>АО "Ярославская генерирующая компания"</t>
  </si>
  <si>
    <t>7604178769</t>
  </si>
  <si>
    <t>30919361</t>
  </si>
  <si>
    <t>АО "Ярославские ЭнергоСистемы"</t>
  </si>
  <si>
    <t>7603066822</t>
  </si>
  <si>
    <t>760301001</t>
  </si>
  <si>
    <t>27-01-2017 00:00:00</t>
  </si>
  <si>
    <t>30808282</t>
  </si>
  <si>
    <t>ГП ЯО "Южный водоканал"</t>
  </si>
  <si>
    <t>7609036849</t>
  </si>
  <si>
    <t>26514513</t>
  </si>
  <si>
    <t>ЗАО "Пансионат отдыха "Ярославль"</t>
  </si>
  <si>
    <t>7627015577</t>
  </si>
  <si>
    <t>762701001</t>
  </si>
  <si>
    <t>26649288</t>
  </si>
  <si>
    <t>ЗАО "Санаторий имени Воровского"</t>
  </si>
  <si>
    <t>7626001860</t>
  </si>
  <si>
    <t>26649314</t>
  </si>
  <si>
    <t>ЗАО "Ярославль-Резинотехника"</t>
  </si>
  <si>
    <t>7603024491</t>
  </si>
  <si>
    <t>26483338</t>
  </si>
  <si>
    <t>Любимское МУП ЖКХ</t>
  </si>
  <si>
    <t>7618000140</t>
  </si>
  <si>
    <t>761801001</t>
  </si>
  <si>
    <t>31327447</t>
  </si>
  <si>
    <t>МП ЯМР "Теплоресурс"</t>
  </si>
  <si>
    <t>7627051712</t>
  </si>
  <si>
    <t>16-01-2019 00:00:00</t>
  </si>
  <si>
    <t>26483240</t>
  </si>
  <si>
    <t>МУП "Предприятие коммунально-бытового обслуживания"</t>
  </si>
  <si>
    <t>7612039712</t>
  </si>
  <si>
    <t>761201001</t>
  </si>
  <si>
    <t>31224727</t>
  </si>
  <si>
    <t>МУП "Расчетный центр"</t>
  </si>
  <si>
    <t>7609018487</t>
  </si>
  <si>
    <t>760901001</t>
  </si>
  <si>
    <t>05-12-2016 00:00:00</t>
  </si>
  <si>
    <t>26483622</t>
  </si>
  <si>
    <t>МУП "Спектр"</t>
  </si>
  <si>
    <t>7608011873</t>
  </si>
  <si>
    <t>27569386</t>
  </si>
  <si>
    <t>МУП "Тепловые сети"</t>
  </si>
  <si>
    <t>7612043980</t>
  </si>
  <si>
    <t>31221168</t>
  </si>
  <si>
    <t>МУП "Теплосервис"</t>
  </si>
  <si>
    <t>7608036268</t>
  </si>
  <si>
    <t>17-09-2018 00:00:00</t>
  </si>
  <si>
    <t>26785009</t>
  </si>
  <si>
    <t>МУП "Энергетик"</t>
  </si>
  <si>
    <t>7608010100</t>
  </si>
  <si>
    <t>760801002</t>
  </si>
  <si>
    <t>29646676</t>
  </si>
  <si>
    <t>МУП "Энергетический ресурс" Некрасовского муниципального района</t>
  </si>
  <si>
    <t>7621010075</t>
  </si>
  <si>
    <t>762101001</t>
  </si>
  <si>
    <t>26483373</t>
  </si>
  <si>
    <t>МУП ГО г.Рыбинск "Теплоэнерго"</t>
  </si>
  <si>
    <t>7610044403</t>
  </si>
  <si>
    <t>11-06-1998 00:00:00</t>
  </si>
  <si>
    <t>26483304</t>
  </si>
  <si>
    <t>МУП РМР ЯО "Коммунальные системы"</t>
  </si>
  <si>
    <t>7610074824</t>
  </si>
  <si>
    <t>30345479</t>
  </si>
  <si>
    <t>МУП РМР ЯО "Система ЖКХ"</t>
  </si>
  <si>
    <t>7610088016</t>
  </si>
  <si>
    <t>31355330</t>
  </si>
  <si>
    <t>МУП ТМР "ТутаевТеплоЭнерго"</t>
  </si>
  <si>
    <t>7611026862</t>
  </si>
  <si>
    <t>25-10-2019 00:00:00</t>
  </si>
  <si>
    <t>28443212</t>
  </si>
  <si>
    <t>МУП ТМР "Тутаевские коммунальные системы"</t>
  </si>
  <si>
    <t>7611022836</t>
  </si>
  <si>
    <t>26514525</t>
  </si>
  <si>
    <t>ОАО "ЖКХ "Заволжье"</t>
  </si>
  <si>
    <t>7627032974</t>
  </si>
  <si>
    <t>26483375</t>
  </si>
  <si>
    <t>ОАО "Рыбинскхлеб"</t>
  </si>
  <si>
    <t>7610005796</t>
  </si>
  <si>
    <t>27548439</t>
  </si>
  <si>
    <t>ОАО "Санаторий "Красный Холм"</t>
  </si>
  <si>
    <t>7627015619</t>
  </si>
  <si>
    <t>26483162</t>
  </si>
  <si>
    <t>ОАО "Яргортеплоэнерго"</t>
  </si>
  <si>
    <t>7606047507</t>
  </si>
  <si>
    <t>26483198</t>
  </si>
  <si>
    <t>ООО "АДС"</t>
  </si>
  <si>
    <t>7604008710</t>
  </si>
  <si>
    <t>31357107</t>
  </si>
  <si>
    <t>ООО "Агентство территориального развития"</t>
  </si>
  <si>
    <t>7733553954</t>
  </si>
  <si>
    <t>773301001</t>
  </si>
  <si>
    <t>17-10-2005 00:00:00</t>
  </si>
  <si>
    <t>31094278</t>
  </si>
  <si>
    <t>ООО "Атлас-М"</t>
  </si>
  <si>
    <t>7731444999</t>
  </si>
  <si>
    <t>773101001</t>
  </si>
  <si>
    <t>04-04-2013 00:00:00</t>
  </si>
  <si>
    <t>28254087</t>
  </si>
  <si>
    <t>ООО "БизнесПродуктГрупп"</t>
  </si>
  <si>
    <t>7708579934</t>
  </si>
  <si>
    <t>772301001</t>
  </si>
  <si>
    <t>30-12-2020 00:00:00</t>
  </si>
  <si>
    <t>28932227</t>
  </si>
  <si>
    <t>ООО "Газпром теплоэнерго Ярославль"</t>
  </si>
  <si>
    <t>7603060690</t>
  </si>
  <si>
    <t>12-01-2015 00:00:00</t>
  </si>
  <si>
    <t>27568785</t>
  </si>
  <si>
    <t>ООО "Муниципальные коммунальные системы"</t>
  </si>
  <si>
    <t>7627036930</t>
  </si>
  <si>
    <t>26649427</t>
  </si>
  <si>
    <t>ООО "Муниципальные энергетические системы"</t>
  </si>
  <si>
    <t>7727575942</t>
  </si>
  <si>
    <t>31313217</t>
  </si>
  <si>
    <t>ООО "Прогресс"</t>
  </si>
  <si>
    <t>7627052000</t>
  </si>
  <si>
    <t>28-03-2019 00:00:00</t>
  </si>
  <si>
    <t>26525309</t>
  </si>
  <si>
    <t>ООО "Раскат-РОС"</t>
  </si>
  <si>
    <t>7610059375</t>
  </si>
  <si>
    <t>761001002</t>
  </si>
  <si>
    <t>31352310</t>
  </si>
  <si>
    <t>ООО "Рыбинская генерация"</t>
  </si>
  <si>
    <t>4401158338</t>
  </si>
  <si>
    <t>14-08-2018 00:00:00</t>
  </si>
  <si>
    <t>30925371</t>
  </si>
  <si>
    <t>ООО "СК РЕЗЕРВ"</t>
  </si>
  <si>
    <t>7604290834</t>
  </si>
  <si>
    <t>01-06-2017 00:00:00</t>
  </si>
  <si>
    <t>26483296</t>
  </si>
  <si>
    <t>ООО "Санаторий "Черная речка"</t>
  </si>
  <si>
    <t>7610057882</t>
  </si>
  <si>
    <t>26483336</t>
  </si>
  <si>
    <t>ООО "Санаторий Золотой колос"</t>
  </si>
  <si>
    <t>7621006054</t>
  </si>
  <si>
    <t>27555004</t>
  </si>
  <si>
    <t>ООО "Спецторг Плюс"</t>
  </si>
  <si>
    <t>7604076460</t>
  </si>
  <si>
    <t>31-05-2005 00:00:00</t>
  </si>
  <si>
    <t>30814222</t>
  </si>
  <si>
    <t>ООО "Строительная Компания Сокол"</t>
  </si>
  <si>
    <t>7604165544</t>
  </si>
  <si>
    <t>31026191</t>
  </si>
  <si>
    <t>ООО "ТеплоСервис"</t>
  </si>
  <si>
    <t>7612048474</t>
  </si>
  <si>
    <t>13-09-2017 00:00:00</t>
  </si>
  <si>
    <t>28982870</t>
  </si>
  <si>
    <t>ООО "ТеплоЭнергоСтройМонтаж"</t>
  </si>
  <si>
    <t>7606074821</t>
  </si>
  <si>
    <t>01-05-2015 00:00:00</t>
  </si>
  <si>
    <t>26483204</t>
  </si>
  <si>
    <t>ООО "ТехЭкспо"</t>
  </si>
  <si>
    <t>7604122607</t>
  </si>
  <si>
    <t>26525371</t>
  </si>
  <si>
    <t>ООО "УК Левобережье"</t>
  </si>
  <si>
    <t>7611018780</t>
  </si>
  <si>
    <t>28459632</t>
  </si>
  <si>
    <t>ООО "УМПРЭО"</t>
  </si>
  <si>
    <t>7612038469</t>
  </si>
  <si>
    <t>26-11-2007 00:00:00</t>
  </si>
  <si>
    <t>26483256</t>
  </si>
  <si>
    <t>ООО "Угличский экспериментальный ремонтно-механический завод"</t>
  </si>
  <si>
    <t>7612033358</t>
  </si>
  <si>
    <t>31-08-2021 00:00:00</t>
  </si>
  <si>
    <t>28135241</t>
  </si>
  <si>
    <t>ООО "Управляющая производственно-торговая компания "Топливоподающие системы"</t>
  </si>
  <si>
    <t>7603013073</t>
  </si>
  <si>
    <t>30856146</t>
  </si>
  <si>
    <t>ООО "Уют Сервис"</t>
  </si>
  <si>
    <t>7604234678</t>
  </si>
  <si>
    <t>30373563</t>
  </si>
  <si>
    <t>ООО "Центр внедрения возобновляемых источников энергии"</t>
  </si>
  <si>
    <t>7602098469</t>
  </si>
  <si>
    <t>27-07-2020 00:00:00</t>
  </si>
  <si>
    <t>26483164</t>
  </si>
  <si>
    <t>ООО "Ярославская фабрика валяной обуви"</t>
  </si>
  <si>
    <t>7603015433</t>
  </si>
  <si>
    <t>26483377</t>
  </si>
  <si>
    <t>ПАО "ОДК-Сатурн"</t>
  </si>
  <si>
    <t>7610052644</t>
  </si>
  <si>
    <t>26523308</t>
  </si>
  <si>
    <t>ПАО "ТГК-2"</t>
  </si>
  <si>
    <t>7606053324</t>
  </si>
  <si>
    <t>26483170</t>
  </si>
  <si>
    <t>760631001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</si>
  <si>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</si>
  <si>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</si>
  <si>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</si>
  <si>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</si>
  <si>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</si>
  <si>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</si>
  <si>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</si>
  <si>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</si>
  <si>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26483391</t>
  </si>
  <si>
    <t>ФКУ Следственный изолятор 2 УФСИН по Ярославской области</t>
  </si>
  <si>
    <t>7610028000</t>
  </si>
  <si>
    <t>26649247</t>
  </si>
  <si>
    <t>Филиал в Ярославской и Костромской областях ПАО междугородной и международной электрической связи "Ростелеком"</t>
  </si>
  <si>
    <t>7707049388</t>
  </si>
  <si>
    <t>760443003</t>
  </si>
  <si>
    <t>26524662</t>
  </si>
  <si>
    <t>ЧУЗ "КБ "РЖД-Медицина" г. Ярославль</t>
  </si>
  <si>
    <t>7604068188</t>
  </si>
  <si>
    <t>HOT_VS</t>
  </si>
  <si>
    <t>01.12.2022</t>
  </si>
  <si>
    <t>Департамент жилищно-коммунального хозяйства, энергетики и регулирования тарифов Ярославской области</t>
  </si>
  <si>
    <t>20.12.2018</t>
  </si>
  <si>
    <t>№387-г/вс, 137-г/вс от 07.12.2020, 70-г/вс от 02.11.2020</t>
  </si>
  <si>
    <t>Печатное издание "Документ регион"</t>
  </si>
  <si>
    <t>Департамент регулирования тарифов Ярославской области</t>
  </si>
  <si>
    <t>18.11.2022</t>
  </si>
  <si>
    <t>№ 276-ви, № 277-ви, №305-ви</t>
  </si>
  <si>
    <t>150065 г. Ярославль, пр-т Машиностроителей, 64</t>
  </si>
  <si>
    <t>Малов Сергей Владимирович</t>
  </si>
  <si>
    <t>Жезлова Наталия Валерьевна</t>
  </si>
  <si>
    <t>Начальник ПЭО</t>
  </si>
  <si>
    <t>(4852) 670-657</t>
  </si>
  <si>
    <t>u1577gpte76.ru</t>
  </si>
  <si>
    <t>О</t>
  </si>
  <si>
    <t>город Ярославль, город Ярославль (78701000);</t>
  </si>
  <si>
    <t>Ростовский муниципальный район, Семибратово сельское поселение (78637447);</t>
  </si>
  <si>
    <t>Угличский муниципальный район, Угличский муниципальный район (78646000);</t>
  </si>
  <si>
    <t>Тариф на горячую воду в закрытой системе горячего водоснабжения</t>
  </si>
  <si>
    <t>Корректировка в долгосрочном периоде регулирования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</si>
  <si>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</si>
  <si>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</si>
  <si>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</si>
  <si>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</si>
  <si>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</si>
  <si>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</si>
  <si>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</si>
  <si>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</si>
  <si>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</si>
  <si>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ДоговорСОИГВС</t>
  </si>
  <si>
    <t>Договор с бюджетными организациями</t>
  </si>
  <si>
    <t>Договор с прочими организациями</t>
  </si>
  <si>
    <t>Договор с УК , ТСЖ</t>
  </si>
  <si>
    <t>Договор с физическимилицами</t>
  </si>
  <si>
    <t>Пубоичный договор</t>
  </si>
  <si>
    <t>Договор с бюджетными организациями в нежилых помещениях</t>
  </si>
  <si>
    <t>Договор с прочими в нежилых помещениях</t>
  </si>
  <si>
    <t>Договор поставки</t>
  </si>
  <si>
    <t>Договор на передачу</t>
  </si>
  <si>
    <t>https://portal.eias.ru/Portal/DownloadPage.aspx?type=12&amp;guid=48c05b86-ab01-441e-85b2-58d0bc9c54e3</t>
  </si>
  <si>
    <t>https://portal.eias.ru/Portal/DownloadPage.aspx?type=12&amp;guid=9c791b8c-e60a-4fed-84ce-4473eb7f7e13</t>
  </si>
  <si>
    <t>https://portal.eias.ru/Portal/DownloadPage.aspx?type=12&amp;guid=1507710b-c0ea-4b4f-a451-b894c1c98256</t>
  </si>
  <si>
    <t>https://portal.eias.ru/Portal/DownloadPage.aspx?type=12&amp;guid=54f35b81-e0e2-4b24-808e-995d2ef355a1</t>
  </si>
  <si>
    <t>https://portal.eias.ru/Portal/DownloadPage.aspx?type=12&amp;guid=29228f2f-e4cc-40f5-b9f0-1fc2d9df7d1f</t>
  </si>
  <si>
    <t>https://portal.eias.ru/Portal/DownloadPage.aspx?type=12&amp;guid=9c96e899-377d-4772-a427-15ee28954798</t>
  </si>
  <si>
    <t>https://portal.eias.ru/Portal/DownloadPage.aspx?type=12&amp;guid=baebae67-cc4b-4b0c-9478-7a9a550e2105</t>
  </si>
  <si>
    <t>https://portal.eias.ru/Portal/DownloadPage.aspx?type=12&amp;guid=0681e35e-8ef0-4b5d-a6e8-895804f3feb0</t>
  </si>
  <si>
    <t>https://portal.eias.ru/Portal/DownloadPage.aspx?type=12&amp;guid=de8827e7-0959-42dd-87ab-fafe3f3b9080</t>
  </si>
  <si>
    <t>https://portal.eias.ru/Portal/DownloadPage.aspx?type=12&amp;guid=fcfed3af-2b21-4726-acad-a72002b71ea7</t>
  </si>
  <si>
    <t>От РК-2 через сети потребителей</t>
  </si>
  <si>
    <t>От РК-2 через сети ФГБУ ЦЖКУ</t>
  </si>
  <si>
    <t>От РК-2 через сети АО "ЯЭС"</t>
  </si>
  <si>
    <t>От РК-7 через тепловые сети МУП "Расчетно- кассовый центр"</t>
  </si>
  <si>
    <t>ГП ЯО Южный водоканал</t>
  </si>
  <si>
    <t>От РК-8 через тепловые сети МУП "Тепловые сети"</t>
  </si>
  <si>
    <t>ГП ЯО Северный водоканал</t>
  </si>
  <si>
    <t>01.01.2022</t>
  </si>
  <si>
    <t>07.12.2022 14:55:05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</si>
</sst>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95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2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2" xfId="0" applyFont="1" applyFill="1" applyBorder="1" applyAlignment="1">
      <alignment horizontal="center" vertical="center"/>
    </xf>
    <xf numFmtId="0" fontId="20" fillId="0" borderId="0" xfId="23" applyFont="1" applyFill="1" applyBorder="1" applyAlignment="1" applyProtection="1">
      <alignment horizontal="left" vertical="top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6" fillId="7" borderId="0" xfId="50" applyNumberFormat="1" applyFont="1" applyFill="1" applyBorder="1" applyAlignment="1">
      <alignment horizontal="justify" vertical="top" wrapText="1"/>
    </xf>
    <xf numFmtId="49" fontId="72" fillId="0" borderId="0" xfId="31" applyNumberFormat="1" applyBorder="1" applyAlignment="1" applyProtection="1">
      <alignment vertical="center"/>
    </xf>
    <xf numFmtId="0" fontId="20" fillId="0" borderId="0" xfId="23" applyFont="1" applyFill="1" applyBorder="1" applyAlignment="1" applyProtection="1">
      <alignment horizontal="right" vertical="top" wrapText="1" indent="1"/>
    </xf>
    <xf numFmtId="0" fontId="20" fillId="0" borderId="0" xfId="23" applyFont="1" applyFill="1" applyBorder="1" applyAlignment="1" applyProtection="1">
      <alignment horizontal="right" vertical="top" wrapText="1"/>
    </xf>
    <xf numFmtId="49" fontId="16" fillId="7" borderId="0" xfId="50" applyFont="1" applyFill="1" applyBorder="1" applyAlignment="1">
      <alignment horizontal="left" wrapText="1"/>
    </xf>
    <xf numFmtId="49" fontId="16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4" fontId="8" fillId="8" borderId="16" xfId="61" applyNumberFormat="1" applyFont="1" applyFill="1" applyBorder="1" applyAlignment="1" applyProtection="1">
      <alignment horizontal="left" vertical="center" wrapText="1" indent="1"/>
    </xf>
    <xf numFmtId="14" fontId="8" fillId="8" borderId="28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35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0" borderId="5" xfId="0" applyNumberFormat="1" applyBorder="1" applyAlignment="1">
      <alignment horizontal="center" vertical="center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0" fontId="8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105" fillId="0" borderId="0" xfId="0" applyNumberFormat="1" applyFont="1" applyFill="1" applyBorder="1" applyAlignment="1">
      <alignment horizontal="right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49" fontId="8" fillId="0" borderId="14" xfId="61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20" fillId="0" borderId="15" xfId="63" applyFont="1" applyBorder="1" applyAlignment="1">
      <alignment horizontal="left" vertical="center" wrapText="1" indent="1"/>
    </xf>
    <xf numFmtId="0" fontId="8" fillId="7" borderId="5" xfId="62" applyFont="1" applyFill="1" applyBorder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49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9" fillId="0" borderId="5" xfId="62" applyFont="1" applyFill="1" applyBorder="1" applyAlignment="1" applyProtection="1">
      <alignment horizontal="left" vertical="center" wrapTex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8" fillId="7" borderId="0" xfId="62" applyFont="1" applyFill="1" applyBorder="1" applyAlignment="1" applyProtection="1">
      <alignment horizontal="center" vertical="center" wrapText="1"/>
    </xf>
    <xf numFmtId="0" fontId="8" fillId="12" borderId="5" xfId="53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=""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=""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=""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=""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=""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=""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=""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=""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=""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=""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=""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=""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=""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=""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=""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=""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=""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=""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=""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4" name="shCalendar" hidden="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5762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=""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=""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=""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=""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32</xdr:row>
      <xdr:rowOff>2</xdr:rowOff>
    </xdr:from>
    <xdr:to>
      <xdr:col>4</xdr:col>
      <xdr:colOff>3343276</xdr:colOff>
      <xdr:row>33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=""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=""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="" xmlns:a16="http://schemas.microsoft.com/office/drawing/2014/main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="" xmlns:a16="http://schemas.microsoft.com/office/drawing/2014/main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="" xmlns:a16="http://schemas.microsoft.com/office/drawing/2014/main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="" xmlns:a16="http://schemas.microsoft.com/office/drawing/2014/main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="" xmlns:a16="http://schemas.microsoft.com/office/drawing/2014/main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="" xmlns:a16="http://schemas.microsoft.com/office/drawing/2014/main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="" xmlns:a16="http://schemas.microsoft.com/office/drawing/2014/main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="" xmlns:a16="http://schemas.microsoft.com/office/drawing/2014/main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74</xdr:row>
      <xdr:rowOff>0</xdr:rowOff>
    </xdr:from>
    <xdr:to>
      <xdr:col>28</xdr:col>
      <xdr:colOff>228600</xdr:colOff>
      <xdr:row>74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="" xmlns:a16="http://schemas.microsoft.com/office/drawing/2014/main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11391900" y="18468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="" xmlns:a16="http://schemas.microsoft.com/office/drawing/2014/main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="" xmlns:a16="http://schemas.microsoft.com/office/drawing/2014/main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="" xmlns:a16="http://schemas.microsoft.com/office/drawing/2014/main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="" xmlns:a16="http://schemas.microsoft.com/office/drawing/2014/main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="" xmlns:a16="http://schemas.microsoft.com/office/drawing/2014/main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45</xdr:row>
      <xdr:rowOff>0</xdr:rowOff>
    </xdr:from>
    <xdr:to>
      <xdr:col>30</xdr:col>
      <xdr:colOff>228600</xdr:colOff>
      <xdr:row>45</xdr:row>
      <xdr:rowOff>0</xdr:rowOff>
    </xdr:to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19421475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45</xdr:row>
      <xdr:rowOff>0</xdr:rowOff>
    </xdr:from>
    <xdr:to>
      <xdr:col>30</xdr:col>
      <xdr:colOff>228600</xdr:colOff>
      <xdr:row>45</xdr:row>
      <xdr:rowOff>0</xdr:rowOff>
    </xdr:to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19421475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45</xdr:row>
      <xdr:rowOff>0</xdr:rowOff>
    </xdr:from>
    <xdr:to>
      <xdr:col>30</xdr:col>
      <xdr:colOff>228600</xdr:colOff>
      <xdr:row>45</xdr:row>
      <xdr:rowOff>0</xdr:rowOff>
    </xdr:to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9421475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28</xdr:col>
      <xdr:colOff>38100</xdr:colOff>
      <xdr:row>50</xdr:row>
      <xdr:rowOff>0</xdr:rowOff>
    </xdr:from>
    <xdr:to>
      <xdr:col>28</xdr:col>
      <xdr:colOff>228600</xdr:colOff>
      <xdr:row>50</xdr:row>
      <xdr:rowOff>0</xdr:rowOff>
    </xdr:to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11391900" y="95345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51</xdr:row>
      <xdr:rowOff>0</xdr:rowOff>
    </xdr:from>
    <xdr:to>
      <xdr:col>30</xdr:col>
      <xdr:colOff>228600</xdr:colOff>
      <xdr:row>51</xdr:row>
      <xdr:rowOff>0</xdr:rowOff>
    </xdr:to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99631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28</xdr:col>
      <xdr:colOff>38100</xdr:colOff>
      <xdr:row>67</xdr:row>
      <xdr:rowOff>0</xdr:rowOff>
    </xdr:from>
    <xdr:to>
      <xdr:col>28</xdr:col>
      <xdr:colOff>228600</xdr:colOff>
      <xdr:row>67</xdr:row>
      <xdr:rowOff>0</xdr:rowOff>
    </xdr:to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11391900" y="155638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68</xdr:row>
      <xdr:rowOff>0</xdr:rowOff>
    </xdr:from>
    <xdr:to>
      <xdr:col>30</xdr:col>
      <xdr:colOff>228600</xdr:colOff>
      <xdr:row>68</xdr:row>
      <xdr:rowOff>0</xdr:rowOff>
    </xdr:to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159924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36</xdr:row>
      <xdr:rowOff>0</xdr:rowOff>
    </xdr:from>
    <xdr:to>
      <xdr:col>30</xdr:col>
      <xdr:colOff>228600</xdr:colOff>
      <xdr:row>36</xdr:row>
      <xdr:rowOff>0</xdr:rowOff>
    </xdr:to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68199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57</xdr:row>
      <xdr:rowOff>0</xdr:rowOff>
    </xdr:from>
    <xdr:to>
      <xdr:col>30</xdr:col>
      <xdr:colOff>228600</xdr:colOff>
      <xdr:row>57</xdr:row>
      <xdr:rowOff>0</xdr:rowOff>
    </xdr:to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124396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74</xdr:row>
      <xdr:rowOff>0</xdr:rowOff>
    </xdr:from>
    <xdr:to>
      <xdr:col>30</xdr:col>
      <xdr:colOff>228600</xdr:colOff>
      <xdr:row>74</xdr:row>
      <xdr:rowOff>0</xdr:rowOff>
    </xdr:to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19421475" y="184689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=""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=""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=""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=""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=""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=""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=""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=""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=""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=""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=""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=""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=""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=""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=""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=""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=""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=""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28266736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="" xmlns:a16="http://schemas.microsoft.com/office/drawing/2014/main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29479009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="" xmlns:a16="http://schemas.microsoft.com/office/drawing/2014/main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=""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=""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=""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99" t="str">
        <f>"Код отчёта: " &amp; GetCode()</f>
        <v>Код отчёта: FAS.JKH.OPEN.INFO.PRICE.GVS</v>
      </c>
      <c r="C2" s="799"/>
      <c r="D2" s="799"/>
      <c r="E2" s="799"/>
      <c r="F2" s="799"/>
      <c r="G2" s="799"/>
      <c r="Q2" s="331"/>
      <c r="R2" s="331"/>
      <c r="S2" s="331"/>
      <c r="T2" s="331"/>
      <c r="U2" s="331"/>
      <c r="V2" s="331"/>
      <c r="W2" s="331"/>
    </row>
    <row r="3" spans="1:27" ht="18" customHeight="1">
      <c r="B3" s="800" t="str">
        <f>"Версия " &amp; GetVersion()</f>
        <v>Версия 1.0.2</v>
      </c>
      <c r="C3" s="800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3" t="s">
        <v>641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801" t="s">
        <v>630</v>
      </c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  <c r="W7" s="801"/>
      <c r="X7" s="801"/>
      <c r="Y7" s="58"/>
    </row>
    <row r="8" spans="1:27" ht="15" customHeight="1">
      <c r="A8" s="42"/>
      <c r="B8" s="77"/>
      <c r="C8" s="76"/>
      <c r="D8" s="59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58"/>
    </row>
    <row r="9" spans="1:27" ht="15" customHeight="1">
      <c r="A9" s="42"/>
      <c r="B9" s="77"/>
      <c r="C9" s="76"/>
      <c r="D9" s="59"/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58"/>
    </row>
    <row r="10" spans="1:27" ht="10.5" customHeight="1">
      <c r="A10" s="42"/>
      <c r="B10" s="77"/>
      <c r="C10" s="76"/>
      <c r="D10" s="59"/>
      <c r="E10" s="801"/>
      <c r="F10" s="801"/>
      <c r="G10" s="801"/>
      <c r="H10" s="801"/>
      <c r="I10" s="801"/>
      <c r="J10" s="801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  <c r="W10" s="801"/>
      <c r="X10" s="801"/>
      <c r="Y10" s="58"/>
    </row>
    <row r="11" spans="1:27" ht="27" customHeight="1">
      <c r="A11" s="42"/>
      <c r="B11" s="77"/>
      <c r="C11" s="76"/>
      <c r="D11" s="59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58"/>
    </row>
    <row r="12" spans="1:27" ht="12" customHeight="1">
      <c r="A12" s="42"/>
      <c r="B12" s="77"/>
      <c r="C12" s="76"/>
      <c r="D12" s="59"/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  <c r="P12" s="801"/>
      <c r="Q12" s="801"/>
      <c r="R12" s="801"/>
      <c r="S12" s="801"/>
      <c r="T12" s="801"/>
      <c r="U12" s="801"/>
      <c r="V12" s="801"/>
      <c r="W12" s="801"/>
      <c r="X12" s="801"/>
      <c r="Y12" s="58"/>
    </row>
    <row r="13" spans="1:27" ht="38.25" customHeight="1">
      <c r="A13" s="42"/>
      <c r="B13" s="77"/>
      <c r="C13" s="76"/>
      <c r="D13" s="59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1"/>
      <c r="S13" s="801"/>
      <c r="T13" s="801"/>
      <c r="U13" s="801"/>
      <c r="V13" s="801"/>
      <c r="W13" s="801"/>
      <c r="X13" s="801"/>
      <c r="Y13" s="72"/>
    </row>
    <row r="14" spans="1:27" ht="15" customHeight="1">
      <c r="A14" s="42"/>
      <c r="B14" s="77"/>
      <c r="C14" s="76"/>
      <c r="D14" s="59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58"/>
    </row>
    <row r="15" spans="1:27" ht="15">
      <c r="A15" s="42"/>
      <c r="B15" s="77"/>
      <c r="C15" s="76"/>
      <c r="D15" s="59"/>
      <c r="E15" s="801"/>
      <c r="F15" s="801"/>
      <c r="G15" s="801"/>
      <c r="H15" s="801"/>
      <c r="I15" s="801"/>
      <c r="J15" s="801"/>
      <c r="K15" s="801"/>
      <c r="L15" s="801"/>
      <c r="M15" s="801"/>
      <c r="N15" s="801"/>
      <c r="O15" s="801"/>
      <c r="P15" s="801"/>
      <c r="Q15" s="801"/>
      <c r="R15" s="801"/>
      <c r="S15" s="801"/>
      <c r="T15" s="801"/>
      <c r="U15" s="801"/>
      <c r="V15" s="801"/>
      <c r="W15" s="801"/>
      <c r="X15" s="801"/>
      <c r="Y15" s="58"/>
    </row>
    <row r="16" spans="1:27" ht="15">
      <c r="A16" s="42"/>
      <c r="B16" s="77"/>
      <c r="C16" s="76"/>
      <c r="D16" s="59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801"/>
      <c r="S16" s="801"/>
      <c r="T16" s="801"/>
      <c r="U16" s="801"/>
      <c r="V16" s="801"/>
      <c r="W16" s="801"/>
      <c r="X16" s="801"/>
      <c r="Y16" s="58"/>
    </row>
    <row r="17" spans="1:25" ht="15" customHeight="1">
      <c r="A17" s="42"/>
      <c r="B17" s="77"/>
      <c r="C17" s="76"/>
      <c r="D17" s="59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801"/>
      <c r="W17" s="801"/>
      <c r="X17" s="801"/>
      <c r="Y17" s="58"/>
    </row>
    <row r="18" spans="1:25" ht="15">
      <c r="A18" s="42"/>
      <c r="B18" s="77"/>
      <c r="C18" s="76"/>
      <c r="D18" s="59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  <c r="Q18" s="801"/>
      <c r="R18" s="801"/>
      <c r="S18" s="801"/>
      <c r="T18" s="801"/>
      <c r="U18" s="801"/>
      <c r="V18" s="801"/>
      <c r="W18" s="801"/>
      <c r="X18" s="801"/>
      <c r="Y18" s="58"/>
    </row>
    <row r="19" spans="1:25" ht="59.25" customHeight="1">
      <c r="A19" s="42"/>
      <c r="B19" s="77"/>
      <c r="C19" s="76"/>
      <c r="D19" s="65"/>
      <c r="E19" s="801"/>
      <c r="F19" s="801"/>
      <c r="G19" s="801"/>
      <c r="H19" s="801"/>
      <c r="I19" s="801"/>
      <c r="J19" s="801"/>
      <c r="K19" s="801"/>
      <c r="L19" s="801"/>
      <c r="M19" s="801"/>
      <c r="N19" s="801"/>
      <c r="O19" s="801"/>
      <c r="P19" s="801"/>
      <c r="Q19" s="801"/>
      <c r="R19" s="801"/>
      <c r="S19" s="801"/>
      <c r="T19" s="801"/>
      <c r="U19" s="801"/>
      <c r="V19" s="801"/>
      <c r="W19" s="801"/>
      <c r="X19" s="801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806" t="s">
        <v>257</v>
      </c>
      <c r="G21" s="807"/>
      <c r="H21" s="807"/>
      <c r="I21" s="807"/>
      <c r="J21" s="807"/>
      <c r="K21" s="807"/>
      <c r="L21" s="807"/>
      <c r="M21" s="807"/>
      <c r="N21" s="59"/>
      <c r="O21" s="70" t="s">
        <v>240</v>
      </c>
      <c r="P21" s="808" t="s">
        <v>241</v>
      </c>
      <c r="Q21" s="809"/>
      <c r="R21" s="809"/>
      <c r="S21" s="809"/>
      <c r="T21" s="809"/>
      <c r="U21" s="809"/>
      <c r="V21" s="809"/>
      <c r="W21" s="809"/>
      <c r="X21" s="809"/>
      <c r="Y21" s="58"/>
    </row>
    <row r="22" spans="1:25" ht="14.25" hidden="1" customHeight="1">
      <c r="A22" s="42"/>
      <c r="B22" s="77"/>
      <c r="C22" s="76"/>
      <c r="D22" s="60"/>
      <c r="E22" s="93" t="s">
        <v>240</v>
      </c>
      <c r="F22" s="806" t="s">
        <v>243</v>
      </c>
      <c r="G22" s="807"/>
      <c r="H22" s="807"/>
      <c r="I22" s="807"/>
      <c r="J22" s="807"/>
      <c r="K22" s="807"/>
      <c r="L22" s="807"/>
      <c r="M22" s="807"/>
      <c r="N22" s="59"/>
      <c r="O22" s="73" t="s">
        <v>240</v>
      </c>
      <c r="P22" s="808" t="s">
        <v>628</v>
      </c>
      <c r="Q22" s="809"/>
      <c r="R22" s="809"/>
      <c r="S22" s="809"/>
      <c r="T22" s="809"/>
      <c r="U22" s="809"/>
      <c r="V22" s="809"/>
      <c r="W22" s="809"/>
      <c r="X22" s="809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802"/>
      <c r="Q23" s="802"/>
      <c r="R23" s="802"/>
      <c r="S23" s="802"/>
      <c r="T23" s="802"/>
      <c r="U23" s="802"/>
      <c r="V23" s="802"/>
      <c r="W23" s="802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5" t="s">
        <v>426</v>
      </c>
      <c r="F35" s="805"/>
      <c r="G35" s="805"/>
      <c r="H35" s="805"/>
      <c r="I35" s="805"/>
      <c r="J35" s="805"/>
      <c r="K35" s="805"/>
      <c r="L35" s="805"/>
      <c r="M35" s="805"/>
      <c r="N35" s="805"/>
      <c r="O35" s="805"/>
      <c r="P35" s="805"/>
      <c r="Q35" s="805"/>
      <c r="R35" s="805"/>
      <c r="S35" s="805"/>
      <c r="T35" s="805"/>
      <c r="U35" s="805"/>
      <c r="V35" s="805"/>
      <c r="W35" s="805"/>
      <c r="X35" s="805"/>
      <c r="Y35" s="58"/>
    </row>
    <row r="36" spans="1:25" ht="38.25" hidden="1" customHeight="1">
      <c r="A36" s="42"/>
      <c r="B36" s="77"/>
      <c r="C36" s="76"/>
      <c r="D36" s="60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58"/>
    </row>
    <row r="37" spans="1:25" ht="9.75" hidden="1" customHeight="1">
      <c r="A37" s="42"/>
      <c r="B37" s="77"/>
      <c r="C37" s="76"/>
      <c r="D37" s="60"/>
      <c r="E37" s="805"/>
      <c r="F37" s="805"/>
      <c r="G37" s="805"/>
      <c r="H37" s="805"/>
      <c r="I37" s="805"/>
      <c r="J37" s="805"/>
      <c r="K37" s="805"/>
      <c r="L37" s="805"/>
      <c r="M37" s="805"/>
      <c r="N37" s="805"/>
      <c r="O37" s="805"/>
      <c r="P37" s="805"/>
      <c r="Q37" s="805"/>
      <c r="R37" s="805"/>
      <c r="S37" s="805"/>
      <c r="T37" s="805"/>
      <c r="U37" s="805"/>
      <c r="V37" s="805"/>
      <c r="W37" s="805"/>
      <c r="X37" s="805"/>
      <c r="Y37" s="58"/>
    </row>
    <row r="38" spans="1:25" ht="51" hidden="1" customHeight="1">
      <c r="A38" s="42"/>
      <c r="B38" s="77"/>
      <c r="C38" s="76"/>
      <c r="D38" s="60"/>
      <c r="E38" s="805"/>
      <c r="F38" s="805"/>
      <c r="G38" s="805"/>
      <c r="H38" s="805"/>
      <c r="I38" s="805"/>
      <c r="J38" s="805"/>
      <c r="K38" s="805"/>
      <c r="L38" s="805"/>
      <c r="M38" s="805"/>
      <c r="N38" s="805"/>
      <c r="O38" s="805"/>
      <c r="P38" s="805"/>
      <c r="Q38" s="805"/>
      <c r="R38" s="805"/>
      <c r="S38" s="805"/>
      <c r="T38" s="805"/>
      <c r="U38" s="805"/>
      <c r="V38" s="805"/>
      <c r="W38" s="805"/>
      <c r="X38" s="805"/>
      <c r="Y38" s="58"/>
    </row>
    <row r="39" spans="1:25" ht="15" hidden="1" customHeight="1">
      <c r="A39" s="42"/>
      <c r="B39" s="77"/>
      <c r="C39" s="76"/>
      <c r="D39" s="60"/>
      <c r="E39" s="805"/>
      <c r="F39" s="805"/>
      <c r="G39" s="805"/>
      <c r="H39" s="805"/>
      <c r="I39" s="805"/>
      <c r="J39" s="805"/>
      <c r="K39" s="805"/>
      <c r="L39" s="805"/>
      <c r="M39" s="805"/>
      <c r="N39" s="805"/>
      <c r="O39" s="805"/>
      <c r="P39" s="805"/>
      <c r="Q39" s="805"/>
      <c r="R39" s="805"/>
      <c r="S39" s="805"/>
      <c r="T39" s="805"/>
      <c r="U39" s="805"/>
      <c r="V39" s="805"/>
      <c r="W39" s="805"/>
      <c r="X39" s="805"/>
      <c r="Y39" s="58"/>
    </row>
    <row r="40" spans="1:25" ht="12" hidden="1" customHeight="1">
      <c r="A40" s="42"/>
      <c r="B40" s="77"/>
      <c r="C40" s="76"/>
      <c r="D40" s="60"/>
      <c r="E40" s="791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58"/>
    </row>
    <row r="41" spans="1:25" ht="38.25" hidden="1" customHeight="1">
      <c r="A41" s="42"/>
      <c r="B41" s="77"/>
      <c r="C41" s="76"/>
      <c r="D41" s="60"/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58"/>
    </row>
    <row r="42" spans="1:25" ht="15" hidden="1">
      <c r="A42" s="42"/>
      <c r="B42" s="77"/>
      <c r="C42" s="76"/>
      <c r="D42" s="60"/>
      <c r="E42" s="805"/>
      <c r="F42" s="805"/>
      <c r="G42" s="805"/>
      <c r="H42" s="805"/>
      <c r="I42" s="805"/>
      <c r="J42" s="805"/>
      <c r="K42" s="805"/>
      <c r="L42" s="805"/>
      <c r="M42" s="805"/>
      <c r="N42" s="805"/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58"/>
    </row>
    <row r="43" spans="1:25" ht="15" hidden="1">
      <c r="A43" s="42"/>
      <c r="B43" s="77"/>
      <c r="C43" s="76"/>
      <c r="D43" s="60"/>
      <c r="E43" s="805"/>
      <c r="F43" s="805"/>
      <c r="G43" s="805"/>
      <c r="H43" s="805"/>
      <c r="I43" s="805"/>
      <c r="J43" s="805"/>
      <c r="K43" s="805"/>
      <c r="L43" s="805"/>
      <c r="M43" s="805"/>
      <c r="N43" s="805"/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58"/>
    </row>
    <row r="44" spans="1:25" ht="33.75" hidden="1" customHeight="1">
      <c r="A44" s="42"/>
      <c r="B44" s="77"/>
      <c r="C44" s="76"/>
      <c r="D44" s="65"/>
      <c r="E44" s="805"/>
      <c r="F44" s="805"/>
      <c r="G44" s="805"/>
      <c r="H44" s="805"/>
      <c r="I44" s="805"/>
      <c r="J44" s="805"/>
      <c r="K44" s="805"/>
      <c r="L44" s="805"/>
      <c r="M44" s="805"/>
      <c r="N44" s="805"/>
      <c r="O44" s="805"/>
      <c r="P44" s="805"/>
      <c r="Q44" s="805"/>
      <c r="R44" s="805"/>
      <c r="S44" s="805"/>
      <c r="T44" s="805"/>
      <c r="U44" s="805"/>
      <c r="V44" s="805"/>
      <c r="W44" s="805"/>
      <c r="X44" s="805"/>
      <c r="Y44" s="58"/>
    </row>
    <row r="45" spans="1:25" ht="15" hidden="1">
      <c r="A45" s="42"/>
      <c r="B45" s="77"/>
      <c r="C45" s="76"/>
      <c r="D45" s="65"/>
      <c r="E45" s="805"/>
      <c r="F45" s="805"/>
      <c r="G45" s="805"/>
      <c r="H45" s="805"/>
      <c r="I45" s="805"/>
      <c r="J45" s="805"/>
      <c r="K45" s="805"/>
      <c r="L45" s="805"/>
      <c r="M45" s="805"/>
      <c r="N45" s="805"/>
      <c r="O45" s="805"/>
      <c r="P45" s="805"/>
      <c r="Q45" s="805"/>
      <c r="R45" s="805"/>
      <c r="S45" s="805"/>
      <c r="T45" s="805"/>
      <c r="U45" s="805"/>
      <c r="V45" s="805"/>
      <c r="W45" s="805"/>
      <c r="X45" s="805"/>
      <c r="Y45" s="58"/>
    </row>
    <row r="46" spans="1:25" ht="24" hidden="1" customHeight="1">
      <c r="A46" s="42"/>
      <c r="B46" s="77"/>
      <c r="C46" s="76"/>
      <c r="D46" s="60"/>
      <c r="E46" s="793" t="s">
        <v>239</v>
      </c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3"/>
      <c r="T46" s="793"/>
      <c r="U46" s="793"/>
      <c r="V46" s="793"/>
      <c r="W46" s="793"/>
      <c r="X46" s="793"/>
      <c r="Y46" s="58"/>
    </row>
    <row r="47" spans="1:25" ht="37.5" hidden="1" customHeight="1">
      <c r="A47" s="42"/>
      <c r="B47" s="77"/>
      <c r="C47" s="76"/>
      <c r="D47" s="60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  <c r="T47" s="793"/>
      <c r="U47" s="793"/>
      <c r="V47" s="793"/>
      <c r="W47" s="793"/>
      <c r="X47" s="793"/>
      <c r="Y47" s="58"/>
    </row>
    <row r="48" spans="1:25" ht="24" hidden="1" customHeight="1">
      <c r="A48" s="42"/>
      <c r="B48" s="77"/>
      <c r="C48" s="76"/>
      <c r="D48" s="60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58"/>
    </row>
    <row r="49" spans="1:25" ht="51" hidden="1" customHeight="1">
      <c r="A49" s="42"/>
      <c r="B49" s="77"/>
      <c r="C49" s="76"/>
      <c r="D49" s="60"/>
      <c r="E49" s="793"/>
      <c r="F49" s="793"/>
      <c r="G49" s="793"/>
      <c r="H49" s="793"/>
      <c r="I49" s="793"/>
      <c r="J49" s="793"/>
      <c r="K49" s="793"/>
      <c r="L49" s="793"/>
      <c r="M49" s="793"/>
      <c r="N49" s="793"/>
      <c r="O49" s="793"/>
      <c r="P49" s="793"/>
      <c r="Q49" s="793"/>
      <c r="R49" s="793"/>
      <c r="S49" s="793"/>
      <c r="T49" s="793"/>
      <c r="U49" s="793"/>
      <c r="V49" s="793"/>
      <c r="W49" s="793"/>
      <c r="X49" s="793"/>
      <c r="Y49" s="58"/>
    </row>
    <row r="50" spans="1:25" ht="15" hidden="1">
      <c r="A50" s="42"/>
      <c r="B50" s="77"/>
      <c r="C50" s="76"/>
      <c r="D50" s="60"/>
      <c r="E50" s="793"/>
      <c r="F50" s="793"/>
      <c r="G50" s="793"/>
      <c r="H50" s="793"/>
      <c r="I50" s="793"/>
      <c r="J50" s="793"/>
      <c r="K50" s="793"/>
      <c r="L50" s="793"/>
      <c r="M50" s="793"/>
      <c r="N50" s="793"/>
      <c r="O50" s="793"/>
      <c r="P50" s="793"/>
      <c r="Q50" s="793"/>
      <c r="R50" s="793"/>
      <c r="S50" s="793"/>
      <c r="T50" s="793"/>
      <c r="U50" s="793"/>
      <c r="V50" s="793"/>
      <c r="W50" s="793"/>
      <c r="X50" s="793"/>
      <c r="Y50" s="58"/>
    </row>
    <row r="51" spans="1:25" ht="15" hidden="1">
      <c r="A51" s="42"/>
      <c r="B51" s="77"/>
      <c r="C51" s="76"/>
      <c r="D51" s="60"/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3"/>
      <c r="R51" s="793"/>
      <c r="S51" s="793"/>
      <c r="T51" s="793"/>
      <c r="U51" s="793"/>
      <c r="V51" s="793"/>
      <c r="W51" s="793"/>
      <c r="X51" s="793"/>
      <c r="Y51" s="58"/>
    </row>
    <row r="52" spans="1:25" ht="15" hidden="1">
      <c r="A52" s="42"/>
      <c r="B52" s="77"/>
      <c r="C52" s="76"/>
      <c r="D52" s="60"/>
      <c r="E52" s="793"/>
      <c r="F52" s="793"/>
      <c r="G52" s="793"/>
      <c r="H52" s="793"/>
      <c r="I52" s="793"/>
      <c r="J52" s="793"/>
      <c r="K52" s="793"/>
      <c r="L52" s="793"/>
      <c r="M52" s="793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58"/>
    </row>
    <row r="53" spans="1:25" ht="15" hidden="1">
      <c r="A53" s="42"/>
      <c r="B53" s="77"/>
      <c r="C53" s="76"/>
      <c r="D53" s="60"/>
      <c r="E53" s="793"/>
      <c r="F53" s="793"/>
      <c r="G53" s="793"/>
      <c r="H53" s="793"/>
      <c r="I53" s="793"/>
      <c r="J53" s="793"/>
      <c r="K53" s="793"/>
      <c r="L53" s="793"/>
      <c r="M53" s="793"/>
      <c r="N53" s="793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58"/>
    </row>
    <row r="54" spans="1:25" ht="15" hidden="1">
      <c r="A54" s="42"/>
      <c r="B54" s="77"/>
      <c r="C54" s="76"/>
      <c r="D54" s="60"/>
      <c r="E54" s="793"/>
      <c r="F54" s="793"/>
      <c r="G54" s="793"/>
      <c r="H54" s="793"/>
      <c r="I54" s="793"/>
      <c r="J54" s="793"/>
      <c r="K54" s="793"/>
      <c r="L54" s="793"/>
      <c r="M54" s="793"/>
      <c r="N54" s="793"/>
      <c r="O54" s="793"/>
      <c r="P54" s="793"/>
      <c r="Q54" s="793"/>
      <c r="R54" s="793"/>
      <c r="S54" s="793"/>
      <c r="T54" s="793"/>
      <c r="U54" s="793"/>
      <c r="V54" s="793"/>
      <c r="W54" s="793"/>
      <c r="X54" s="793"/>
      <c r="Y54" s="58"/>
    </row>
    <row r="55" spans="1:25" ht="15" hidden="1">
      <c r="A55" s="42"/>
      <c r="B55" s="77"/>
      <c r="C55" s="76"/>
      <c r="D55" s="60"/>
      <c r="E55" s="793"/>
      <c r="F55" s="793"/>
      <c r="G55" s="793"/>
      <c r="H55" s="793"/>
      <c r="I55" s="793"/>
      <c r="J55" s="793"/>
      <c r="K55" s="793"/>
      <c r="L55" s="793"/>
      <c r="M55" s="793"/>
      <c r="N55" s="793"/>
      <c r="O55" s="793"/>
      <c r="P55" s="793"/>
      <c r="Q55" s="793"/>
      <c r="R55" s="793"/>
      <c r="S55" s="793"/>
      <c r="T55" s="793"/>
      <c r="U55" s="793"/>
      <c r="V55" s="793"/>
      <c r="W55" s="793"/>
      <c r="X55" s="793"/>
      <c r="Y55" s="58"/>
    </row>
    <row r="56" spans="1:25" ht="25.5" hidden="1" customHeight="1">
      <c r="A56" s="42"/>
      <c r="B56" s="77"/>
      <c r="C56" s="76"/>
      <c r="D56" s="65"/>
      <c r="E56" s="793"/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58"/>
    </row>
    <row r="57" spans="1:25" ht="15" hidden="1">
      <c r="A57" s="42"/>
      <c r="B57" s="77"/>
      <c r="C57" s="76"/>
      <c r="D57" s="65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58"/>
    </row>
    <row r="58" spans="1:25" ht="15" hidden="1" customHeight="1">
      <c r="A58" s="42"/>
      <c r="B58" s="77"/>
      <c r="C58" s="76"/>
      <c r="D58" s="60"/>
      <c r="E58" s="794" t="s">
        <v>427</v>
      </c>
      <c r="F58" s="794"/>
      <c r="G58" s="794"/>
      <c r="H58" s="794"/>
      <c r="I58" s="794"/>
      <c r="J58" s="794"/>
      <c r="K58" s="794"/>
      <c r="L58" s="794"/>
      <c r="M58" s="794"/>
      <c r="N58" s="794"/>
      <c r="O58" s="794"/>
      <c r="P58" s="794"/>
      <c r="Q58" s="794"/>
      <c r="R58" s="794"/>
      <c r="S58" s="794"/>
      <c r="T58" s="794"/>
      <c r="U58" s="794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796"/>
      <c r="F59" s="796"/>
      <c r="G59" s="796"/>
      <c r="H59" s="791"/>
      <c r="I59" s="792"/>
      <c r="J59" s="792"/>
      <c r="K59" s="792"/>
      <c r="L59" s="792"/>
      <c r="M59" s="792"/>
      <c r="N59" s="792"/>
      <c r="O59" s="792"/>
      <c r="P59" s="792"/>
      <c r="Q59" s="792"/>
      <c r="R59" s="792"/>
      <c r="S59" s="792"/>
      <c r="T59" s="792"/>
      <c r="U59" s="792"/>
      <c r="V59" s="792"/>
      <c r="W59" s="792"/>
      <c r="X59" s="792"/>
      <c r="Y59" s="58"/>
    </row>
    <row r="60" spans="1:25" ht="15" hidden="1" customHeight="1">
      <c r="A60" s="42"/>
      <c r="B60" s="77"/>
      <c r="C60" s="76"/>
      <c r="D60" s="60"/>
      <c r="E60" s="795"/>
      <c r="F60" s="795"/>
      <c r="G60" s="795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4" t="s">
        <v>428</v>
      </c>
      <c r="F70" s="794"/>
      <c r="G70" s="794"/>
      <c r="H70" s="794"/>
      <c r="I70" s="794"/>
      <c r="J70" s="794"/>
      <c r="K70" s="794"/>
      <c r="L70" s="794"/>
      <c r="M70" s="794"/>
      <c r="N70" s="794"/>
      <c r="O70" s="794"/>
      <c r="P70" s="794"/>
      <c r="Q70" s="794"/>
      <c r="R70" s="794"/>
      <c r="S70" s="794"/>
      <c r="T70" s="794"/>
      <c r="U70" s="590"/>
      <c r="V70" s="590"/>
      <c r="W70" s="590"/>
      <c r="X70" s="590"/>
      <c r="Y70" s="58"/>
    </row>
    <row r="71" spans="1:25" ht="15" hidden="1">
      <c r="A71" s="42"/>
      <c r="B71" s="77"/>
      <c r="C71" s="76"/>
      <c r="D71" s="60"/>
      <c r="E71" s="794" t="s">
        <v>627</v>
      </c>
      <c r="F71" s="794"/>
      <c r="G71" s="794"/>
      <c r="H71" s="794"/>
      <c r="I71" s="794"/>
      <c r="J71" s="794"/>
      <c r="K71" s="794"/>
      <c r="L71" s="794"/>
      <c r="M71" s="794"/>
      <c r="N71" s="794"/>
      <c r="O71" s="794"/>
      <c r="P71" s="794"/>
      <c r="Q71" s="794"/>
      <c r="R71" s="794"/>
      <c r="S71" s="794"/>
      <c r="T71" s="794"/>
      <c r="U71" s="591"/>
      <c r="V71" s="591"/>
      <c r="W71" s="591"/>
      <c r="X71" s="591"/>
      <c r="Y71" s="58"/>
    </row>
    <row r="72" spans="1:25" ht="40.5" hidden="1" customHeight="1">
      <c r="A72" s="42"/>
      <c r="B72" s="77"/>
      <c r="C72" s="76"/>
      <c r="D72" s="60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8"/>
    </row>
    <row r="73" spans="1:25" ht="63" hidden="1" customHeight="1">
      <c r="A73" s="42"/>
      <c r="B73" s="77"/>
      <c r="C73" s="76"/>
      <c r="D73" s="60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8"/>
    </row>
    <row r="74" spans="1:25" ht="30" hidden="1" customHeight="1">
      <c r="A74" s="42"/>
      <c r="B74" s="77"/>
      <c r="C74" s="76"/>
      <c r="D74" s="60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8"/>
    </row>
    <row r="75" spans="1:25" ht="30" hidden="1" customHeight="1">
      <c r="A75" s="42"/>
      <c r="B75" s="77"/>
      <c r="C75" s="76"/>
      <c r="D75" s="60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8"/>
    </row>
    <row r="76" spans="1:25" ht="15" hidden="1">
      <c r="A76" s="42"/>
      <c r="B76" s="77"/>
      <c r="C76" s="76"/>
      <c r="D76" s="60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8"/>
    </row>
    <row r="77" spans="1:25" ht="15" hidden="1">
      <c r="A77" s="42"/>
      <c r="B77" s="77"/>
      <c r="C77" s="76"/>
      <c r="D77" s="60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8"/>
    </row>
    <row r="80" spans="1:25" ht="14.25" hidden="1" customHeight="1">
      <c r="A80" s="42"/>
      <c r="B80" s="77"/>
      <c r="C80" s="76"/>
      <c r="D80" s="60"/>
      <c r="E80" s="593"/>
      <c r="F80" s="593"/>
      <c r="G80" s="593"/>
      <c r="H80" s="593"/>
      <c r="Y80" s="58"/>
    </row>
    <row r="81" spans="1:25" ht="15" hidden="1">
      <c r="A81" s="42"/>
      <c r="B81" s="77"/>
      <c r="C81" s="76"/>
      <c r="D81" s="60"/>
      <c r="E81" s="794" t="s">
        <v>427</v>
      </c>
      <c r="F81" s="794"/>
      <c r="G81" s="794"/>
      <c r="H81" s="794"/>
      <c r="I81" s="794"/>
      <c r="J81" s="794"/>
      <c r="K81" s="794"/>
      <c r="L81" s="794"/>
      <c r="M81" s="794"/>
      <c r="N81" s="794"/>
      <c r="O81" s="794"/>
      <c r="P81" s="794"/>
      <c r="Q81" s="794"/>
      <c r="R81" s="794"/>
      <c r="S81" s="794"/>
      <c r="T81" s="794"/>
      <c r="U81" s="794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795"/>
      <c r="F82" s="795"/>
      <c r="G82" s="795"/>
      <c r="H82" s="791"/>
      <c r="I82" s="792"/>
      <c r="J82" s="792"/>
      <c r="K82" s="792"/>
      <c r="L82" s="792"/>
      <c r="M82" s="792"/>
      <c r="N82" s="792"/>
      <c r="O82" s="792"/>
      <c r="P82" s="792"/>
      <c r="Q82" s="792"/>
      <c r="R82" s="792"/>
      <c r="S82" s="792"/>
      <c r="T82" s="792"/>
      <c r="U82" s="792"/>
      <c r="V82" s="792"/>
      <c r="W82" s="792"/>
      <c r="X82" s="792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90"/>
      <c r="I84" s="790"/>
      <c r="J84" s="790"/>
      <c r="K84" s="790"/>
      <c r="L84" s="790"/>
      <c r="M84" s="790"/>
      <c r="N84" s="790"/>
      <c r="O84" s="790"/>
      <c r="P84" s="790"/>
      <c r="Q84" s="790"/>
      <c r="R84" s="790"/>
      <c r="S84" s="790"/>
      <c r="T84" s="790"/>
      <c r="U84" s="790"/>
      <c r="V84" s="790"/>
      <c r="W84" s="790"/>
      <c r="X84" s="790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98" t="s">
        <v>238</v>
      </c>
      <c r="F98" s="798"/>
      <c r="G98" s="798"/>
      <c r="H98" s="798"/>
      <c r="I98" s="798"/>
      <c r="J98" s="798"/>
      <c r="K98" s="798"/>
      <c r="L98" s="798"/>
      <c r="M98" s="798"/>
      <c r="N98" s="798"/>
      <c r="O98" s="798"/>
      <c r="P98" s="798"/>
      <c r="Q98" s="798"/>
      <c r="R98" s="798"/>
      <c r="S98" s="798"/>
      <c r="T98" s="798"/>
      <c r="U98" s="798"/>
      <c r="V98" s="798"/>
      <c r="W98" s="798"/>
      <c r="X98" s="798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97" t="s">
        <v>237</v>
      </c>
      <c r="G100" s="797"/>
      <c r="H100" s="797"/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97" t="s">
        <v>236</v>
      </c>
      <c r="G102" s="797"/>
      <c r="H102" s="797"/>
      <c r="I102" s="797"/>
      <c r="J102" s="797"/>
      <c r="K102" s="797"/>
      <c r="L102" s="797"/>
      <c r="M102" s="797"/>
      <c r="N102" s="797"/>
      <c r="O102" s="797"/>
      <c r="P102" s="797"/>
      <c r="Q102" s="797"/>
      <c r="R102" s="797"/>
      <c r="S102" s="797"/>
      <c r="T102" s="797"/>
      <c r="U102" s="797"/>
      <c r="V102" s="797"/>
      <c r="W102" s="797"/>
      <c r="X102" s="797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780">
        <v>44890.361354166664</v>
      </c>
      <c r="B2" s="11" t="s">
        <v>711</v>
      </c>
      <c r="C2" s="11" t="s">
        <v>474</v>
      </c>
    </row>
    <row r="3" spans="1:4">
      <c r="A3" s="780">
        <v>44890.36136574074</v>
      </c>
      <c r="B3" s="11" t="s">
        <v>712</v>
      </c>
      <c r="C3" s="11" t="s">
        <v>474</v>
      </c>
    </row>
    <row r="4" spans="1:4">
      <c r="A4" s="780">
        <v>44890.361990740741</v>
      </c>
      <c r="B4" s="11" t="s">
        <v>711</v>
      </c>
      <c r="C4" s="11" t="s">
        <v>474</v>
      </c>
    </row>
    <row r="5" spans="1:4">
      <c r="A5" s="780">
        <v>44890.362002314818</v>
      </c>
      <c r="B5" s="11" t="s">
        <v>712</v>
      </c>
      <c r="C5" s="11" t="s">
        <v>474</v>
      </c>
    </row>
    <row r="6" spans="1:4">
      <c r="A6" s="780">
        <v>44890.374224537038</v>
      </c>
      <c r="B6" s="11" t="s">
        <v>711</v>
      </c>
      <c r="C6" s="11" t="s">
        <v>474</v>
      </c>
    </row>
    <row r="7" spans="1:4">
      <c r="A7" s="780">
        <v>44890.374247685184</v>
      </c>
      <c r="B7" s="11" t="s">
        <v>712</v>
      </c>
      <c r="C7" s="11" t="s">
        <v>474</v>
      </c>
    </row>
    <row r="8" spans="1:4">
      <c r="A8" s="780">
        <v>44902.413136574076</v>
      </c>
      <c r="B8" s="11" t="s">
        <v>711</v>
      </c>
      <c r="C8" s="11" t="s">
        <v>474</v>
      </c>
    </row>
    <row r="9" spans="1:4">
      <c r="A9" s="780">
        <v>44902.413182870368</v>
      </c>
      <c r="B9" s="11" t="s">
        <v>712</v>
      </c>
      <c r="C9" s="11" t="s">
        <v>474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7" zoomScaleNormal="100" workbookViewId="0">
      <selection activeCell="F41" sqref="F41:F44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4" customFormat="1" ht="3" customHeight="1">
      <c r="A1" s="502"/>
      <c r="B1" s="503"/>
      <c r="F1" s="504">
        <v>28932227</v>
      </c>
      <c r="G1" s="505"/>
      <c r="I1" s="505"/>
    </row>
    <row r="2" spans="1:12" s="17" customFormat="1" ht="14.25">
      <c r="A2" s="271"/>
      <c r="B2" s="89"/>
      <c r="E2" s="510" t="str">
        <f>"Код шаблона: " &amp; GetCode()</f>
        <v>Код шаблона: FAS.JKH.OPEN.INFO.PRICE.GVS</v>
      </c>
      <c r="F2" s="582"/>
      <c r="G2" s="509"/>
      <c r="H2" s="509"/>
      <c r="I2" s="509"/>
      <c r="J2" s="509"/>
      <c r="K2" s="509"/>
      <c r="L2" s="509"/>
    </row>
    <row r="3" spans="1:12" ht="14.25">
      <c r="E3" s="511" t="str">
        <f>"Версия " &amp; GetVersion()</f>
        <v>Версия 1.0.2</v>
      </c>
      <c r="F3" s="582"/>
      <c r="G3" s="42"/>
      <c r="H3" s="42"/>
      <c r="I3" s="42"/>
      <c r="J3" s="42"/>
      <c r="K3" s="42"/>
      <c r="L3" s="361"/>
    </row>
    <row r="4" spans="1:12" s="489" customFormat="1" ht="6">
      <c r="A4" s="483"/>
      <c r="B4" s="484"/>
      <c r="C4" s="485"/>
      <c r="D4" s="486"/>
      <c r="E4" s="506"/>
      <c r="F4" s="507"/>
      <c r="G4" s="508"/>
      <c r="I4" s="490"/>
    </row>
    <row r="5" spans="1:12" ht="22.5">
      <c r="D5" s="23"/>
      <c r="E5" s="810" t="s">
        <v>641</v>
      </c>
      <c r="F5" s="811"/>
      <c r="G5" s="573"/>
      <c r="J5" s="415"/>
    </row>
    <row r="6" spans="1:12" s="489" customFormat="1" ht="6">
      <c r="A6" s="483"/>
      <c r="B6" s="484"/>
      <c r="C6" s="485"/>
      <c r="D6" s="486"/>
      <c r="E6" s="491"/>
      <c r="F6" s="492"/>
      <c r="G6" s="493"/>
      <c r="I6" s="490"/>
    </row>
    <row r="7" spans="1:12" ht="27">
      <c r="D7" s="23"/>
      <c r="E7" s="24" t="s">
        <v>55</v>
      </c>
      <c r="F7" s="441" t="s">
        <v>51</v>
      </c>
      <c r="G7" s="501"/>
    </row>
    <row r="8" spans="1:12" s="489" customFormat="1" ht="6">
      <c r="A8" s="483"/>
      <c r="B8" s="484"/>
      <c r="C8" s="485"/>
      <c r="D8" s="486"/>
      <c r="E8" s="487"/>
      <c r="F8" s="488"/>
      <c r="G8" s="486"/>
      <c r="I8" s="490"/>
    </row>
    <row r="9" spans="1:12" ht="27">
      <c r="D9" s="23"/>
      <c r="E9" s="24" t="s">
        <v>512</v>
      </c>
      <c r="F9" s="464" t="s">
        <v>88</v>
      </c>
      <c r="G9" s="500"/>
    </row>
    <row r="10" spans="1:12" s="489" customFormat="1" ht="6">
      <c r="A10" s="494"/>
      <c r="B10" s="484"/>
      <c r="C10" s="485"/>
      <c r="D10" s="495"/>
      <c r="E10" s="491"/>
      <c r="F10" s="496"/>
      <c r="G10" s="497"/>
      <c r="I10" s="490"/>
    </row>
    <row r="11" spans="1:12" ht="27">
      <c r="A11" s="274"/>
      <c r="D11" s="23"/>
      <c r="E11" s="80" t="s">
        <v>510</v>
      </c>
      <c r="F11" s="781" t="s">
        <v>917</v>
      </c>
      <c r="G11" s="498"/>
    </row>
    <row r="12" spans="1:12" ht="27">
      <c r="D12" s="23"/>
      <c r="E12" s="80" t="s">
        <v>511</v>
      </c>
      <c r="F12" s="781" t="s">
        <v>918</v>
      </c>
      <c r="G12" s="500"/>
    </row>
    <row r="13" spans="1:12" s="489" customFormat="1" ht="6">
      <c r="A13" s="494"/>
      <c r="B13" s="484"/>
      <c r="C13" s="485"/>
      <c r="D13" s="495"/>
      <c r="E13" s="491"/>
      <c r="F13" s="496"/>
      <c r="G13" s="497"/>
      <c r="I13" s="490"/>
    </row>
    <row r="14" spans="1:12" ht="27">
      <c r="D14" s="23"/>
      <c r="E14" s="80" t="s">
        <v>378</v>
      </c>
      <c r="F14" s="442" t="s">
        <v>46</v>
      </c>
      <c r="G14" s="500"/>
    </row>
    <row r="15" spans="1:12" ht="27">
      <c r="D15" s="23"/>
      <c r="E15" s="80" t="s">
        <v>302</v>
      </c>
      <c r="F15" s="443" t="s">
        <v>713</v>
      </c>
      <c r="G15" s="500"/>
    </row>
    <row r="16" spans="1:12" ht="27">
      <c r="D16" s="23"/>
      <c r="E16" s="80" t="s">
        <v>677</v>
      </c>
      <c r="F16" s="443" t="s">
        <v>1195</v>
      </c>
      <c r="G16" s="500"/>
    </row>
    <row r="17" spans="1:9" ht="19.5">
      <c r="D17" s="23"/>
      <c r="E17" s="24"/>
      <c r="F17" s="585" t="s">
        <v>703</v>
      </c>
      <c r="G17" s="20"/>
    </row>
    <row r="18" spans="1:9" ht="33.75">
      <c r="D18" s="23"/>
      <c r="E18" s="80" t="s">
        <v>543</v>
      </c>
      <c r="F18" s="442" t="s">
        <v>1196</v>
      </c>
      <c r="G18" s="500"/>
    </row>
    <row r="19" spans="1:9" ht="27">
      <c r="D19" s="23"/>
      <c r="E19" s="80" t="s">
        <v>638</v>
      </c>
      <c r="F19" s="443" t="s">
        <v>1197</v>
      </c>
      <c r="G19" s="500"/>
    </row>
    <row r="20" spans="1:9" ht="27">
      <c r="D20" s="23"/>
      <c r="E20" s="80" t="s">
        <v>637</v>
      </c>
      <c r="F20" s="442" t="s">
        <v>1198</v>
      </c>
      <c r="G20" s="500"/>
    </row>
    <row r="21" spans="1:9" ht="27">
      <c r="D21" s="23"/>
      <c r="E21" s="80" t="s">
        <v>542</v>
      </c>
      <c r="F21" s="442" t="s">
        <v>1199</v>
      </c>
      <c r="G21" s="500"/>
    </row>
    <row r="22" spans="1:9" ht="19.5">
      <c r="D22" s="23"/>
      <c r="E22" s="24"/>
      <c r="F22" s="585" t="s">
        <v>704</v>
      </c>
      <c r="G22" s="20"/>
    </row>
    <row r="23" spans="1:9" ht="27">
      <c r="D23" s="23"/>
      <c r="E23" s="80" t="s">
        <v>709</v>
      </c>
      <c r="F23" s="442" t="s">
        <v>1200</v>
      </c>
      <c r="G23" s="500"/>
    </row>
    <row r="24" spans="1:9" ht="27">
      <c r="D24" s="23"/>
      <c r="E24" s="80" t="s">
        <v>706</v>
      </c>
      <c r="F24" s="443" t="s">
        <v>1201</v>
      </c>
      <c r="G24" s="500"/>
    </row>
    <row r="25" spans="1:9" ht="27">
      <c r="D25" s="23"/>
      <c r="E25" s="80" t="s">
        <v>705</v>
      </c>
      <c r="F25" s="442" t="s">
        <v>1202</v>
      </c>
      <c r="G25" s="500"/>
    </row>
    <row r="26" spans="1:9" ht="27">
      <c r="D26" s="23"/>
      <c r="E26" s="80" t="s">
        <v>542</v>
      </c>
      <c r="F26" s="442" t="s">
        <v>1199</v>
      </c>
      <c r="G26" s="500"/>
    </row>
    <row r="27" spans="1:9" s="489" customFormat="1" ht="35.1" customHeight="1">
      <c r="A27" s="494"/>
      <c r="B27" s="484"/>
      <c r="C27" s="485"/>
      <c r="D27" s="495"/>
      <c r="E27" s="491"/>
      <c r="F27" s="496"/>
      <c r="G27" s="497"/>
      <c r="I27" s="490"/>
    </row>
    <row r="28" spans="1:9" ht="27">
      <c r="D28" s="23"/>
      <c r="E28" s="80" t="s">
        <v>173</v>
      </c>
      <c r="F28" s="464" t="s">
        <v>88</v>
      </c>
      <c r="G28" s="500"/>
    </row>
    <row r="29" spans="1:9" ht="27">
      <c r="C29" s="27"/>
      <c r="D29" s="28"/>
      <c r="E29" s="29" t="s">
        <v>82</v>
      </c>
      <c r="F29" s="444" t="s">
        <v>1095</v>
      </c>
      <c r="G29" s="499"/>
    </row>
    <row r="30" spans="1:9" ht="27" hidden="1">
      <c r="C30" s="27"/>
      <c r="D30" s="28"/>
      <c r="E30" s="51" t="s">
        <v>206</v>
      </c>
      <c r="F30" s="445"/>
      <c r="G30" s="499"/>
    </row>
    <row r="31" spans="1:9" ht="27">
      <c r="C31" s="27"/>
      <c r="D31" s="28"/>
      <c r="E31" s="29" t="s">
        <v>56</v>
      </c>
      <c r="F31" s="444" t="s">
        <v>1096</v>
      </c>
      <c r="G31" s="499"/>
    </row>
    <row r="32" spans="1:9" ht="27">
      <c r="C32" s="27"/>
      <c r="D32" s="28"/>
      <c r="E32" s="29" t="s">
        <v>57</v>
      </c>
      <c r="F32" s="444" t="s">
        <v>997</v>
      </c>
      <c r="G32" s="499"/>
      <c r="H32" s="30"/>
    </row>
    <row r="33" spans="1:9" s="489" customFormat="1" ht="6">
      <c r="A33" s="494"/>
      <c r="B33" s="484"/>
      <c r="C33" s="485"/>
      <c r="D33" s="495"/>
      <c r="E33" s="491"/>
      <c r="F33" s="496"/>
      <c r="G33" s="497"/>
      <c r="I33" s="490"/>
    </row>
    <row r="34" spans="1:9" ht="27">
      <c r="A34" s="273"/>
      <c r="D34" s="25"/>
      <c r="E34" s="80" t="s">
        <v>246</v>
      </c>
      <c r="F34" s="446" t="s">
        <v>207</v>
      </c>
      <c r="G34" s="498"/>
    </row>
    <row r="35" spans="1:9" s="489" customFormat="1" ht="6">
      <c r="A35" s="483"/>
      <c r="B35" s="484"/>
      <c r="C35" s="485"/>
      <c r="D35" s="486"/>
      <c r="E35" s="487"/>
      <c r="F35" s="488"/>
      <c r="G35" s="486"/>
      <c r="I35" s="490"/>
    </row>
    <row r="36" spans="1:9" ht="27">
      <c r="B36" s="238"/>
      <c r="D36" s="23"/>
      <c r="E36" s="80" t="s">
        <v>642</v>
      </c>
      <c r="F36" s="464" t="s">
        <v>88</v>
      </c>
      <c r="G36" s="500"/>
      <c r="I36" s="18"/>
    </row>
    <row r="37" spans="1:9" s="489" customFormat="1" ht="6">
      <c r="A37" s="494"/>
      <c r="B37" s="484"/>
      <c r="C37" s="485"/>
      <c r="D37" s="495"/>
      <c r="E37" s="491"/>
      <c r="F37" s="496"/>
      <c r="G37" s="497"/>
      <c r="I37" s="490"/>
    </row>
    <row r="38" spans="1:9" ht="27">
      <c r="A38" s="275"/>
      <c r="B38" s="91"/>
      <c r="D38" s="32"/>
      <c r="E38" s="31" t="s">
        <v>585</v>
      </c>
      <c r="F38" s="442" t="s">
        <v>1203</v>
      </c>
      <c r="G38" s="498"/>
    </row>
    <row r="39" spans="1:9" ht="27">
      <c r="A39" s="275"/>
      <c r="B39" s="91"/>
      <c r="D39" s="32"/>
      <c r="E39" s="40" t="s">
        <v>586</v>
      </c>
      <c r="F39" s="442" t="s">
        <v>1204</v>
      </c>
      <c r="G39" s="498"/>
    </row>
    <row r="40" spans="1:9" ht="19.5">
      <c r="D40" s="23"/>
      <c r="E40" s="24"/>
      <c r="F40" s="585" t="s">
        <v>618</v>
      </c>
      <c r="G40" s="20"/>
    </row>
    <row r="41" spans="1:9" ht="27">
      <c r="A41" s="275"/>
      <c r="D41" s="20"/>
      <c r="E41" s="583" t="s">
        <v>90</v>
      </c>
      <c r="F41" s="589" t="s">
        <v>1205</v>
      </c>
      <c r="G41" s="498"/>
    </row>
    <row r="42" spans="1:9" ht="27">
      <c r="A42" s="275"/>
      <c r="B42" s="91"/>
      <c r="D42" s="32"/>
      <c r="E42" s="583" t="s">
        <v>91</v>
      </c>
      <c r="F42" s="589" t="s">
        <v>1206</v>
      </c>
      <c r="G42" s="498"/>
    </row>
    <row r="43" spans="1:9" ht="27">
      <c r="A43" s="275"/>
      <c r="B43" s="91"/>
      <c r="D43" s="32"/>
      <c r="E43" s="583" t="s">
        <v>619</v>
      </c>
      <c r="F43" s="589" t="s">
        <v>1207</v>
      </c>
      <c r="G43" s="498"/>
    </row>
    <row r="44" spans="1:9" ht="27">
      <c r="D44" s="23"/>
      <c r="E44" s="584" t="s">
        <v>620</v>
      </c>
      <c r="F44" s="589" t="s">
        <v>1208</v>
      </c>
      <c r="G44" s="500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12"/>
      <c r="F52" s="812"/>
      <c r="G52" s="812"/>
      <c r="H52" s="812"/>
      <c r="I52" s="812"/>
    </row>
  </sheetData>
  <sheetProtection password="FA9C" sheet="1" objects="1" scenarios="1" formatColumns="0" formatRows="0"/>
  <dataConsolidate link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6"/>
  <sheetViews>
    <sheetView showGridLines="0" topLeftCell="C3" zoomScaleNormal="100" workbookViewId="0">
      <selection activeCell="E22" sqref="E22:E2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7" hidden="1" customWidth="1"/>
    <col min="18" max="18" width="14.42578125" style="293" hidden="1" customWidth="1"/>
    <col min="19" max="22" width="9.140625" style="473"/>
    <col min="23" max="16384" width="9.140625" style="35"/>
  </cols>
  <sheetData>
    <row r="1" spans="1:256" s="279" customFormat="1" ht="16.5" hidden="1" customHeight="1">
      <c r="C1" s="467"/>
      <c r="H1" s="467"/>
      <c r="I1" s="467"/>
      <c r="J1" s="467"/>
      <c r="K1" s="467" t="s">
        <v>556</v>
      </c>
      <c r="L1" s="478" t="s">
        <v>433</v>
      </c>
      <c r="M1" s="513" t="s">
        <v>555</v>
      </c>
      <c r="N1" s="513"/>
      <c r="O1" s="513"/>
      <c r="P1" s="513"/>
      <c r="Q1" s="514"/>
      <c r="R1" s="513"/>
      <c r="S1" s="513"/>
      <c r="T1" s="513"/>
      <c r="U1" s="513"/>
      <c r="V1" s="513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  <c r="DS1" s="478"/>
      <c r="DT1" s="478"/>
      <c r="DU1" s="478"/>
      <c r="DV1" s="478"/>
      <c r="DW1" s="478"/>
      <c r="DX1" s="478"/>
      <c r="DY1" s="478"/>
      <c r="DZ1" s="478"/>
      <c r="EA1" s="478"/>
      <c r="EB1" s="478"/>
      <c r="EC1" s="478"/>
      <c r="ED1" s="478"/>
      <c r="EE1" s="478"/>
      <c r="EF1" s="478"/>
      <c r="EG1" s="478"/>
      <c r="EH1" s="478"/>
      <c r="EI1" s="478"/>
      <c r="EJ1" s="478"/>
      <c r="EK1" s="478"/>
      <c r="EL1" s="478"/>
      <c r="EM1" s="478"/>
      <c r="EN1" s="478"/>
      <c r="EO1" s="478"/>
      <c r="EP1" s="478"/>
      <c r="EQ1" s="478"/>
      <c r="ER1" s="478"/>
      <c r="ES1" s="478"/>
      <c r="ET1" s="478"/>
      <c r="EU1" s="478"/>
      <c r="EV1" s="478"/>
      <c r="EW1" s="478"/>
      <c r="EX1" s="478"/>
      <c r="EY1" s="478"/>
      <c r="EZ1" s="478"/>
      <c r="FA1" s="478"/>
      <c r="FB1" s="478"/>
      <c r="FC1" s="478"/>
      <c r="FD1" s="478"/>
      <c r="FE1" s="478"/>
      <c r="FF1" s="478"/>
      <c r="FG1" s="478"/>
      <c r="FH1" s="478"/>
      <c r="FI1" s="478"/>
      <c r="FJ1" s="478"/>
      <c r="FK1" s="478"/>
      <c r="FL1" s="478"/>
      <c r="FM1" s="478"/>
      <c r="FN1" s="478"/>
      <c r="FO1" s="478"/>
      <c r="FP1" s="478"/>
      <c r="FQ1" s="478"/>
      <c r="FR1" s="478"/>
      <c r="FS1" s="478"/>
      <c r="FT1" s="478"/>
      <c r="FU1" s="478"/>
      <c r="FV1" s="478"/>
      <c r="FW1" s="478"/>
      <c r="FX1" s="478"/>
      <c r="FY1" s="478"/>
      <c r="FZ1" s="478"/>
      <c r="GA1" s="478"/>
      <c r="GB1" s="478"/>
      <c r="GC1" s="478"/>
      <c r="GD1" s="478"/>
      <c r="GE1" s="478"/>
      <c r="GF1" s="478"/>
      <c r="GG1" s="478"/>
      <c r="GH1" s="478"/>
      <c r="GI1" s="478"/>
      <c r="GJ1" s="478"/>
      <c r="GK1" s="478"/>
      <c r="GL1" s="478"/>
      <c r="GM1" s="478"/>
      <c r="GN1" s="478"/>
      <c r="GO1" s="478"/>
      <c r="GP1" s="478"/>
      <c r="GQ1" s="478"/>
      <c r="GR1" s="478"/>
      <c r="GS1" s="478"/>
      <c r="GT1" s="478"/>
      <c r="GU1" s="478"/>
      <c r="GV1" s="478"/>
      <c r="GW1" s="478"/>
      <c r="GX1" s="478"/>
      <c r="GY1" s="478"/>
      <c r="GZ1" s="478"/>
      <c r="HA1" s="478"/>
      <c r="HB1" s="478"/>
      <c r="HC1" s="478"/>
      <c r="HD1" s="478"/>
      <c r="HE1" s="478"/>
      <c r="HF1" s="478"/>
      <c r="HG1" s="478"/>
      <c r="HH1" s="478"/>
      <c r="HI1" s="478"/>
      <c r="HJ1" s="478"/>
      <c r="HK1" s="478"/>
      <c r="HL1" s="478"/>
      <c r="HM1" s="478"/>
      <c r="HN1" s="478"/>
      <c r="HO1" s="478"/>
      <c r="HP1" s="478"/>
      <c r="HQ1" s="478"/>
      <c r="HR1" s="478"/>
      <c r="HS1" s="478"/>
      <c r="HT1" s="478"/>
      <c r="HU1" s="478"/>
      <c r="HV1" s="478"/>
      <c r="HW1" s="478"/>
      <c r="HX1" s="478"/>
      <c r="HY1" s="478"/>
      <c r="HZ1" s="478"/>
      <c r="IA1" s="478"/>
      <c r="IB1" s="478"/>
      <c r="IC1" s="478"/>
      <c r="ID1" s="478"/>
      <c r="IE1" s="478"/>
      <c r="IF1" s="478"/>
      <c r="IG1" s="478"/>
      <c r="IH1" s="478"/>
      <c r="II1" s="478"/>
      <c r="IJ1" s="478"/>
      <c r="IK1" s="478"/>
      <c r="IL1" s="478"/>
      <c r="IM1" s="478"/>
      <c r="IN1" s="478"/>
      <c r="IO1" s="478"/>
      <c r="IP1" s="478"/>
      <c r="IQ1" s="478"/>
      <c r="IR1" s="478"/>
      <c r="IS1" s="478"/>
      <c r="IT1" s="478"/>
      <c r="IU1" s="478"/>
      <c r="IV1" s="478"/>
    </row>
    <row r="2" spans="1:256" s="482" customFormat="1" ht="16.5" hidden="1" customHeight="1">
      <c r="A2" s="479"/>
      <c r="B2" s="479"/>
      <c r="C2" s="480"/>
      <c r="D2" s="479"/>
      <c r="E2" s="479"/>
      <c r="F2" s="479"/>
      <c r="G2" s="479"/>
      <c r="H2" s="479"/>
      <c r="I2" s="479"/>
      <c r="J2" s="479"/>
      <c r="K2" s="479"/>
      <c r="L2" s="479"/>
      <c r="M2" s="513"/>
      <c r="N2" s="513"/>
      <c r="O2" s="513"/>
      <c r="P2" s="513"/>
      <c r="Q2" s="514"/>
      <c r="R2" s="513"/>
      <c r="S2" s="481"/>
      <c r="T2" s="481"/>
      <c r="U2" s="481"/>
      <c r="V2" s="481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  <c r="DY2" s="480"/>
      <c r="DZ2" s="480"/>
      <c r="EA2" s="480"/>
      <c r="EB2" s="480"/>
      <c r="EC2" s="480"/>
      <c r="ED2" s="480"/>
      <c r="EE2" s="480"/>
      <c r="EF2" s="480"/>
      <c r="EG2" s="480"/>
      <c r="EH2" s="480"/>
      <c r="EI2" s="480"/>
      <c r="EJ2" s="480"/>
      <c r="EK2" s="480"/>
      <c r="EL2" s="480"/>
      <c r="EM2" s="480"/>
      <c r="EN2" s="480"/>
      <c r="EO2" s="480"/>
      <c r="EP2" s="480"/>
      <c r="EQ2" s="480"/>
      <c r="ER2" s="480"/>
      <c r="ES2" s="480"/>
      <c r="ET2" s="480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7"/>
      <c r="R3" s="293"/>
      <c r="S3" s="473"/>
      <c r="T3" s="473"/>
      <c r="U3" s="473"/>
      <c r="V3" s="473"/>
    </row>
    <row r="4" spans="1:256" s="129" customFormat="1" ht="22.5">
      <c r="A4" s="128"/>
      <c r="B4" s="35"/>
      <c r="C4" s="330"/>
      <c r="D4" s="825" t="s">
        <v>429</v>
      </c>
      <c r="E4" s="826"/>
      <c r="F4" s="826"/>
      <c r="G4" s="826"/>
      <c r="H4" s="827"/>
      <c r="I4" s="574"/>
      <c r="M4" s="293"/>
      <c r="N4" s="293"/>
      <c r="O4" s="293"/>
      <c r="P4" s="293"/>
      <c r="Q4" s="477"/>
      <c r="R4" s="293"/>
      <c r="S4" s="473"/>
      <c r="T4" s="473"/>
      <c r="U4" s="473"/>
      <c r="V4" s="473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7"/>
      <c r="R5" s="293"/>
      <c r="S5" s="473"/>
      <c r="T5" s="473"/>
      <c r="U5" s="473"/>
      <c r="V5" s="473"/>
    </row>
    <row r="6" spans="1:256" s="129" customFormat="1" ht="20.100000000000001" hidden="1" customHeight="1">
      <c r="A6" s="336"/>
      <c r="B6" s="336"/>
      <c r="C6" s="330"/>
      <c r="D6" s="828"/>
      <c r="E6" s="828"/>
      <c r="F6" s="829" t="s">
        <v>87</v>
      </c>
      <c r="G6" s="829"/>
      <c r="H6" s="334"/>
      <c r="I6" s="334"/>
      <c r="J6" s="337"/>
      <c r="K6" s="338"/>
      <c r="L6" s="338"/>
      <c r="M6" s="293"/>
      <c r="N6" s="293"/>
      <c r="O6" s="293"/>
      <c r="P6" s="293"/>
      <c r="Q6" s="477"/>
      <c r="R6" s="293"/>
      <c r="S6" s="473"/>
      <c r="T6" s="473"/>
      <c r="U6" s="473"/>
      <c r="V6" s="473"/>
    </row>
    <row r="7" spans="1:256" ht="3" customHeight="1"/>
    <row r="8" spans="1:256" s="129" customFormat="1">
      <c r="A8" s="128"/>
      <c r="B8" s="35"/>
      <c r="C8" s="330"/>
      <c r="D8" s="816" t="s">
        <v>18</v>
      </c>
      <c r="E8" s="816"/>
      <c r="F8" s="816" t="s">
        <v>430</v>
      </c>
      <c r="G8" s="816"/>
      <c r="H8" s="816"/>
      <c r="I8" s="830" t="s">
        <v>431</v>
      </c>
      <c r="J8" s="830"/>
      <c r="K8" s="830"/>
      <c r="L8" s="830"/>
      <c r="M8" s="293"/>
      <c r="N8" s="293"/>
      <c r="O8" s="293"/>
      <c r="P8" s="293"/>
      <c r="Q8" s="477"/>
      <c r="R8" s="293"/>
      <c r="S8" s="473"/>
      <c r="T8" s="473"/>
      <c r="U8" s="473"/>
      <c r="V8" s="473"/>
    </row>
    <row r="9" spans="1:256" s="129" customFormat="1" ht="20.25" customHeight="1">
      <c r="A9" s="128"/>
      <c r="B9" s="35"/>
      <c r="C9" s="330"/>
      <c r="D9" s="340" t="s">
        <v>95</v>
      </c>
      <c r="E9" s="340" t="s">
        <v>432</v>
      </c>
      <c r="F9" s="821" t="s">
        <v>95</v>
      </c>
      <c r="G9" s="822"/>
      <c r="H9" s="341" t="s">
        <v>432</v>
      </c>
      <c r="I9" s="823" t="s">
        <v>95</v>
      </c>
      <c r="J9" s="823"/>
      <c r="K9" s="341" t="s">
        <v>432</v>
      </c>
      <c r="L9" s="341" t="s">
        <v>433</v>
      </c>
      <c r="M9" s="293"/>
      <c r="N9" s="293"/>
      <c r="O9" s="293"/>
      <c r="P9" s="293"/>
      <c r="Q9" s="477"/>
      <c r="R9" s="293"/>
      <c r="S9" s="473"/>
      <c r="T9" s="473"/>
      <c r="U9" s="473"/>
      <c r="V9" s="473"/>
    </row>
    <row r="10" spans="1:256" ht="12" customHeight="1">
      <c r="C10" s="349"/>
      <c r="D10" s="471" t="s">
        <v>96</v>
      </c>
      <c r="E10" s="471" t="s">
        <v>52</v>
      </c>
      <c r="F10" s="824" t="s">
        <v>53</v>
      </c>
      <c r="G10" s="824"/>
      <c r="H10" s="471" t="s">
        <v>54</v>
      </c>
      <c r="I10" s="824" t="s">
        <v>71</v>
      </c>
      <c r="J10" s="824"/>
      <c r="K10" s="471" t="s">
        <v>72</v>
      </c>
      <c r="L10" s="471" t="s">
        <v>186</v>
      </c>
      <c r="M10" s="363"/>
      <c r="N10" s="363"/>
      <c r="O10" s="363"/>
      <c r="P10" s="363"/>
      <c r="Q10" s="339"/>
      <c r="R10" s="363"/>
      <c r="S10" s="472"/>
      <c r="T10" s="472"/>
      <c r="U10" s="472"/>
      <c r="V10" s="472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7" t="s">
        <v>561</v>
      </c>
      <c r="N11" s="293"/>
      <c r="O11" s="293"/>
      <c r="P11" s="293" t="s">
        <v>559</v>
      </c>
      <c r="Q11" s="477" t="s">
        <v>560</v>
      </c>
      <c r="R11" s="293" t="s">
        <v>625</v>
      </c>
      <c r="S11" s="473"/>
      <c r="T11" s="473"/>
      <c r="U11" s="473"/>
      <c r="V11" s="473"/>
    </row>
    <row r="12" spans="1:256" s="365" customFormat="1" ht="0.95" customHeight="1">
      <c r="A12" s="88"/>
      <c r="B12" s="235" t="s">
        <v>437</v>
      </c>
      <c r="C12" s="815"/>
      <c r="D12" s="816">
        <v>1</v>
      </c>
      <c r="E12" s="817" t="s">
        <v>1210</v>
      </c>
      <c r="F12" s="774"/>
      <c r="G12" s="764">
        <v>0</v>
      </c>
      <c r="H12" s="474"/>
      <c r="I12" s="350"/>
      <c r="J12" s="512" t="s">
        <v>558</v>
      </c>
      <c r="K12" s="715"/>
      <c r="L12" s="366"/>
      <c r="M12" s="737">
        <f t="shared" ref="M12:M20" si="0">mergeValue(H12)</f>
        <v>0</v>
      </c>
      <c r="N12" s="734"/>
      <c r="O12" s="734"/>
      <c r="P12" s="737" t="str">
        <f>IF(ISERROR(MATCH(Q12,MODesc,0)),"n","y")</f>
        <v>y</v>
      </c>
      <c r="Q12" s="734" t="s">
        <v>1210</v>
      </c>
      <c r="R12" s="737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  <c r="BG12" s="746"/>
      <c r="BH12" s="746"/>
      <c r="BI12" s="746"/>
      <c r="BJ12" s="746"/>
      <c r="BK12" s="746"/>
      <c r="BL12" s="746"/>
      <c r="BM12" s="746"/>
      <c r="BN12" s="746"/>
      <c r="BO12" s="746"/>
      <c r="BP12" s="746"/>
      <c r="BQ12" s="746"/>
      <c r="BR12" s="746"/>
      <c r="BS12" s="746"/>
      <c r="BT12" s="746"/>
      <c r="BU12" s="746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437</v>
      </c>
      <c r="C13" s="815"/>
      <c r="D13" s="816"/>
      <c r="E13" s="818"/>
      <c r="F13" s="819"/>
      <c r="G13" s="816">
        <v>1</v>
      </c>
      <c r="H13" s="813" t="s">
        <v>907</v>
      </c>
      <c r="I13" s="350"/>
      <c r="J13" s="512" t="s">
        <v>558</v>
      </c>
      <c r="K13" s="715"/>
      <c r="L13" s="366"/>
      <c r="M13" s="737" t="str">
        <f t="shared" si="0"/>
        <v>город Ярославль</v>
      </c>
      <c r="N13" s="734"/>
      <c r="O13" s="734"/>
      <c r="P13" s="734"/>
      <c r="Q13" s="734"/>
      <c r="R13" s="737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  <c r="BG13" s="746"/>
      <c r="BH13" s="746"/>
      <c r="BI13" s="746"/>
      <c r="BJ13" s="746"/>
      <c r="BK13" s="746"/>
      <c r="BL13" s="746"/>
      <c r="BM13" s="746"/>
      <c r="BN13" s="746"/>
      <c r="BO13" s="746"/>
      <c r="BP13" s="746"/>
      <c r="BQ13" s="746"/>
      <c r="BR13" s="746"/>
      <c r="BS13" s="746"/>
      <c r="BT13" s="746"/>
      <c r="BU13" s="746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437</v>
      </c>
      <c r="C14" s="815"/>
      <c r="D14" s="816"/>
      <c r="E14" s="818"/>
      <c r="F14" s="820"/>
      <c r="G14" s="816"/>
      <c r="H14" s="814"/>
      <c r="I14" s="784"/>
      <c r="J14" s="764">
        <v>1</v>
      </c>
      <c r="K14" s="773" t="s">
        <v>907</v>
      </c>
      <c r="L14" s="347" t="s">
        <v>908</v>
      </c>
      <c r="M14" s="737" t="str">
        <f t="shared" si="0"/>
        <v>город Ярославль</v>
      </c>
      <c r="N14" s="734"/>
      <c r="O14" s="734"/>
      <c r="P14" s="734"/>
      <c r="Q14" s="734"/>
      <c r="R14" s="737" t="str">
        <f>K14&amp;" ("&amp;L14&amp;")"</f>
        <v>город Ярославль (78701000)</v>
      </c>
      <c r="S14" s="235"/>
      <c r="T14" s="235"/>
      <c r="U14" s="348"/>
      <c r="V14" s="235"/>
      <c r="W14" s="235"/>
      <c r="X14" s="235"/>
      <c r="Y14" s="364"/>
      <c r="Z14" s="364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  <c r="BF14" s="746"/>
      <c r="BG14" s="746"/>
      <c r="BH14" s="746"/>
      <c r="BI14" s="746"/>
      <c r="BJ14" s="746"/>
      <c r="BK14" s="746"/>
      <c r="BL14" s="746"/>
      <c r="BM14" s="746"/>
      <c r="BN14" s="746"/>
      <c r="BO14" s="746"/>
      <c r="BP14" s="746"/>
      <c r="BQ14" s="746"/>
      <c r="BR14" s="746"/>
      <c r="BS14" s="746"/>
      <c r="BT14" s="746"/>
      <c r="BU14" s="746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365" customFormat="1" ht="0.95" customHeight="1">
      <c r="A15" s="88"/>
      <c r="B15" s="235" t="s">
        <v>437</v>
      </c>
      <c r="C15" s="815"/>
      <c r="D15" s="816">
        <v>2</v>
      </c>
      <c r="E15" s="817" t="s">
        <v>1211</v>
      </c>
      <c r="F15" s="774"/>
      <c r="G15" s="764">
        <v>0</v>
      </c>
      <c r="H15" s="474"/>
      <c r="I15" s="350"/>
      <c r="J15" s="512" t="s">
        <v>558</v>
      </c>
      <c r="K15" s="715"/>
      <c r="L15" s="366"/>
      <c r="M15" s="737">
        <f t="shared" si="0"/>
        <v>0</v>
      </c>
      <c r="N15" s="734"/>
      <c r="O15" s="734"/>
      <c r="P15" s="737" t="str">
        <f>IF(ISERROR(MATCH(Q15,MODesc,0)),"n","y")</f>
        <v>y</v>
      </c>
      <c r="Q15" s="734" t="s">
        <v>1211</v>
      </c>
      <c r="R15" s="737" t="str">
        <f>K15&amp;"("&amp;L15&amp;")"</f>
        <v>()</v>
      </c>
      <c r="S15" s="235"/>
      <c r="T15" s="235"/>
      <c r="U15" s="348"/>
      <c r="V15" s="235"/>
      <c r="W15" s="235"/>
      <c r="X15" s="235"/>
      <c r="Y15" s="364"/>
      <c r="Z15" s="364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  <c r="BG15" s="746"/>
      <c r="BH15" s="746"/>
      <c r="BI15" s="746"/>
      <c r="BJ15" s="746"/>
      <c r="BK15" s="746"/>
      <c r="BL15" s="746"/>
      <c r="BM15" s="746"/>
      <c r="BN15" s="746"/>
      <c r="BO15" s="746"/>
      <c r="BP15" s="746"/>
      <c r="BQ15" s="746"/>
      <c r="BR15" s="746"/>
      <c r="BS15" s="746"/>
      <c r="BT15" s="746"/>
      <c r="BU15" s="746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</row>
    <row r="16" spans="1:256" s="365" customFormat="1" ht="0.95" customHeight="1">
      <c r="A16" s="88"/>
      <c r="B16" s="235" t="s">
        <v>437</v>
      </c>
      <c r="C16" s="815"/>
      <c r="D16" s="816"/>
      <c r="E16" s="818"/>
      <c r="F16" s="819"/>
      <c r="G16" s="816">
        <v>1</v>
      </c>
      <c r="H16" s="813" t="s">
        <v>826</v>
      </c>
      <c r="I16" s="350"/>
      <c r="J16" s="512" t="s">
        <v>558</v>
      </c>
      <c r="K16" s="715"/>
      <c r="L16" s="366"/>
      <c r="M16" s="737" t="str">
        <f t="shared" si="0"/>
        <v>Ростовский муниципальный район</v>
      </c>
      <c r="N16" s="734"/>
      <c r="O16" s="734"/>
      <c r="P16" s="734"/>
      <c r="Q16" s="734"/>
      <c r="R16" s="737" t="str">
        <f>K16&amp;"("&amp;L16&amp;")"</f>
        <v>()</v>
      </c>
      <c r="S16" s="235"/>
      <c r="T16" s="235"/>
      <c r="U16" s="348"/>
      <c r="V16" s="235"/>
      <c r="W16" s="235"/>
      <c r="X16" s="235"/>
      <c r="Y16" s="364"/>
      <c r="Z16" s="364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746"/>
      <c r="AV16" s="746"/>
      <c r="AW16" s="746"/>
      <c r="AX16" s="746"/>
      <c r="AY16" s="746"/>
      <c r="AZ16" s="746"/>
      <c r="BA16" s="746"/>
      <c r="BB16" s="746"/>
      <c r="BC16" s="746"/>
      <c r="BD16" s="746"/>
      <c r="BE16" s="746"/>
      <c r="BF16" s="746"/>
      <c r="BG16" s="746"/>
      <c r="BH16" s="746"/>
      <c r="BI16" s="746"/>
      <c r="BJ16" s="746"/>
      <c r="BK16" s="746"/>
      <c r="BL16" s="746"/>
      <c r="BM16" s="746"/>
      <c r="BN16" s="746"/>
      <c r="BO16" s="746"/>
      <c r="BP16" s="746"/>
      <c r="BQ16" s="746"/>
      <c r="BR16" s="746"/>
      <c r="BS16" s="746"/>
      <c r="BT16" s="746"/>
      <c r="BU16" s="746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</row>
    <row r="17" spans="1:83" s="365" customFormat="1" ht="15" customHeight="1">
      <c r="A17" s="88"/>
      <c r="B17" s="235" t="s">
        <v>437</v>
      </c>
      <c r="C17" s="815"/>
      <c r="D17" s="816"/>
      <c r="E17" s="818"/>
      <c r="F17" s="820"/>
      <c r="G17" s="816"/>
      <c r="H17" s="814"/>
      <c r="I17" s="784"/>
      <c r="J17" s="764">
        <v>1</v>
      </c>
      <c r="K17" s="773" t="s">
        <v>836</v>
      </c>
      <c r="L17" s="347" t="s">
        <v>837</v>
      </c>
      <c r="M17" s="737" t="str">
        <f t="shared" si="0"/>
        <v>Ростовский муниципальный район</v>
      </c>
      <c r="N17" s="734"/>
      <c r="O17" s="734"/>
      <c r="P17" s="734"/>
      <c r="Q17" s="734"/>
      <c r="R17" s="737" t="str">
        <f>K17&amp;" ("&amp;L17&amp;")"</f>
        <v>Семибратово сельское поселение (78637447)</v>
      </c>
      <c r="S17" s="235"/>
      <c r="T17" s="235"/>
      <c r="U17" s="348"/>
      <c r="V17" s="235"/>
      <c r="W17" s="235"/>
      <c r="X17" s="235"/>
      <c r="Y17" s="364"/>
      <c r="Z17" s="364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  <c r="AP17" s="746"/>
      <c r="AQ17" s="746"/>
      <c r="AR17" s="746"/>
      <c r="AS17" s="746"/>
      <c r="AT17" s="746"/>
      <c r="AU17" s="746"/>
      <c r="AV17" s="746"/>
      <c r="AW17" s="746"/>
      <c r="AX17" s="746"/>
      <c r="AY17" s="746"/>
      <c r="AZ17" s="746"/>
      <c r="BA17" s="746"/>
      <c r="BB17" s="746"/>
      <c r="BC17" s="746"/>
      <c r="BD17" s="746"/>
      <c r="BE17" s="746"/>
      <c r="BF17" s="746"/>
      <c r="BG17" s="746"/>
      <c r="BH17" s="746"/>
      <c r="BI17" s="746"/>
      <c r="BJ17" s="746"/>
      <c r="BK17" s="746"/>
      <c r="BL17" s="746"/>
      <c r="BM17" s="746"/>
      <c r="BN17" s="746"/>
      <c r="BO17" s="746"/>
      <c r="BP17" s="746"/>
      <c r="BQ17" s="746"/>
      <c r="BR17" s="746"/>
      <c r="BS17" s="746"/>
      <c r="BT17" s="746"/>
      <c r="BU17" s="746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</row>
    <row r="18" spans="1:83" s="365" customFormat="1" ht="0.95" customHeight="1">
      <c r="A18" s="88"/>
      <c r="B18" s="235" t="s">
        <v>437</v>
      </c>
      <c r="C18" s="815"/>
      <c r="D18" s="816">
        <v>3</v>
      </c>
      <c r="E18" s="817" t="s">
        <v>1212</v>
      </c>
      <c r="F18" s="774"/>
      <c r="G18" s="764">
        <v>0</v>
      </c>
      <c r="H18" s="474"/>
      <c r="I18" s="350"/>
      <c r="J18" s="512" t="s">
        <v>558</v>
      </c>
      <c r="K18" s="715"/>
      <c r="L18" s="366"/>
      <c r="M18" s="737">
        <f t="shared" si="0"/>
        <v>0</v>
      </c>
      <c r="N18" s="734"/>
      <c r="O18" s="734"/>
      <c r="P18" s="737" t="str">
        <f>IF(ISERROR(MATCH(Q18,MODesc,0)),"n","y")</f>
        <v>y</v>
      </c>
      <c r="Q18" s="734" t="s">
        <v>1212</v>
      </c>
      <c r="R18" s="737" t="str">
        <f>K18&amp;"("&amp;L18&amp;")"</f>
        <v>()</v>
      </c>
      <c r="S18" s="235"/>
      <c r="T18" s="235"/>
      <c r="U18" s="348"/>
      <c r="V18" s="235"/>
      <c r="W18" s="235"/>
      <c r="X18" s="235"/>
      <c r="Y18" s="364"/>
      <c r="Z18" s="364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</row>
    <row r="19" spans="1:83" s="365" customFormat="1" ht="0.95" customHeight="1">
      <c r="A19" s="88"/>
      <c r="B19" s="235" t="s">
        <v>437</v>
      </c>
      <c r="C19" s="815"/>
      <c r="D19" s="816"/>
      <c r="E19" s="818"/>
      <c r="F19" s="819"/>
      <c r="G19" s="816">
        <v>1</v>
      </c>
      <c r="H19" s="813" t="s">
        <v>872</v>
      </c>
      <c r="I19" s="350"/>
      <c r="J19" s="512" t="s">
        <v>558</v>
      </c>
      <c r="K19" s="715"/>
      <c r="L19" s="366"/>
      <c r="M19" s="737" t="str">
        <f t="shared" si="0"/>
        <v>Угличский муниципальный район</v>
      </c>
      <c r="N19" s="734"/>
      <c r="O19" s="734"/>
      <c r="P19" s="734"/>
      <c r="Q19" s="734"/>
      <c r="R19" s="737" t="str">
        <f>K19&amp;"("&amp;L19&amp;")"</f>
        <v>()</v>
      </c>
      <c r="S19" s="235"/>
      <c r="T19" s="235"/>
      <c r="U19" s="348"/>
      <c r="V19" s="235"/>
      <c r="W19" s="235"/>
      <c r="X19" s="235"/>
      <c r="Y19" s="364"/>
      <c r="Z19" s="364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6"/>
      <c r="BP19" s="746"/>
      <c r="BQ19" s="746"/>
      <c r="BR19" s="746"/>
      <c r="BS19" s="746"/>
      <c r="BT19" s="746"/>
      <c r="BU19" s="746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</row>
    <row r="20" spans="1:83" s="365" customFormat="1" ht="15" customHeight="1">
      <c r="A20" s="88"/>
      <c r="B20" s="235" t="s">
        <v>437</v>
      </c>
      <c r="C20" s="815"/>
      <c r="D20" s="816"/>
      <c r="E20" s="818"/>
      <c r="F20" s="820"/>
      <c r="G20" s="816"/>
      <c r="H20" s="814"/>
      <c r="I20" s="784"/>
      <c r="J20" s="764">
        <v>1</v>
      </c>
      <c r="K20" s="773" t="s">
        <v>872</v>
      </c>
      <c r="L20" s="347" t="s">
        <v>873</v>
      </c>
      <c r="M20" s="737" t="str">
        <f t="shared" si="0"/>
        <v>Угличский муниципальный район</v>
      </c>
      <c r="N20" s="734"/>
      <c r="O20" s="734"/>
      <c r="P20" s="734"/>
      <c r="Q20" s="734"/>
      <c r="R20" s="737" t="str">
        <f>K20&amp;" ("&amp;L20&amp;")"</f>
        <v>Угличский муниципальный район (78646000)</v>
      </c>
      <c r="S20" s="235"/>
      <c r="T20" s="235"/>
      <c r="U20" s="348"/>
      <c r="V20" s="235"/>
      <c r="W20" s="235"/>
      <c r="X20" s="235"/>
      <c r="Y20" s="364"/>
      <c r="Z20" s="364"/>
      <c r="AA20" s="746"/>
      <c r="AB20" s="746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46"/>
      <c r="BA20" s="746"/>
      <c r="BB20" s="746"/>
      <c r="BC20" s="746"/>
      <c r="BD20" s="746"/>
      <c r="BE20" s="746"/>
      <c r="BF20" s="746"/>
      <c r="BG20" s="746"/>
      <c r="BH20" s="746"/>
      <c r="BI20" s="746"/>
      <c r="BJ20" s="746"/>
      <c r="BK20" s="746"/>
      <c r="BL20" s="746"/>
      <c r="BM20" s="746"/>
      <c r="BN20" s="746"/>
      <c r="BO20" s="746"/>
      <c r="BP20" s="746"/>
      <c r="BQ20" s="746"/>
      <c r="BR20" s="746"/>
      <c r="BS20" s="746"/>
      <c r="BT20" s="746"/>
      <c r="BU20" s="746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</row>
    <row r="21" spans="1:83" s="129" customFormat="1" ht="0.95" customHeight="1">
      <c r="A21" s="35"/>
      <c r="B21" s="35" t="s">
        <v>434</v>
      </c>
      <c r="C21" s="330"/>
      <c r="D21" s="350"/>
      <c r="E21" s="282"/>
      <c r="F21" s="352"/>
      <c r="G21" s="352"/>
      <c r="H21" s="352"/>
      <c r="I21" s="352"/>
      <c r="J21" s="352"/>
      <c r="K21" s="352"/>
      <c r="L21" s="353"/>
      <c r="M21" s="517"/>
      <c r="N21" s="293"/>
      <c r="O21" s="293"/>
      <c r="P21" s="293"/>
      <c r="Q21" s="477" t="s">
        <v>21</v>
      </c>
      <c r="R21" s="293"/>
      <c r="S21" s="473"/>
      <c r="T21" s="473"/>
      <c r="U21" s="473"/>
      <c r="V21" s="473"/>
    </row>
    <row r="22" spans="1:83" s="129" customFormat="1" ht="21" customHeight="1">
      <c r="A22" s="128"/>
      <c r="B22" s="35"/>
      <c r="C22" s="332"/>
      <c r="D22" s="354"/>
      <c r="E22" s="354"/>
      <c r="F22" s="354"/>
      <c r="G22" s="354"/>
      <c r="H22" s="354"/>
      <c r="I22" s="354"/>
      <c r="J22" s="354"/>
      <c r="K22" s="354"/>
      <c r="L22" s="354"/>
      <c r="M22" s="293"/>
      <c r="N22" s="293"/>
      <c r="O22" s="293"/>
      <c r="P22" s="293"/>
      <c r="Q22" s="477"/>
      <c r="R22" s="293"/>
      <c r="S22" s="473"/>
      <c r="T22" s="473"/>
      <c r="U22" s="473"/>
      <c r="V22" s="473"/>
    </row>
    <row r="23" spans="1:83" s="129" customFormat="1">
      <c r="A23" s="128"/>
      <c r="B23" s="35"/>
      <c r="C23" s="332"/>
      <c r="D23" s="35"/>
      <c r="E23" s="35"/>
      <c r="F23" s="35"/>
      <c r="G23" s="35"/>
      <c r="H23" s="35"/>
      <c r="I23" s="35"/>
      <c r="J23" s="35"/>
      <c r="K23" s="35"/>
      <c r="L23" s="35"/>
      <c r="M23" s="293"/>
      <c r="N23" s="293"/>
      <c r="O23" s="293"/>
      <c r="P23" s="293"/>
      <c r="Q23" s="477"/>
      <c r="R23" s="293"/>
      <c r="S23" s="473"/>
      <c r="T23" s="473"/>
      <c r="U23" s="473"/>
      <c r="V23" s="473"/>
    </row>
    <row r="24" spans="1:83" s="129" customFormat="1" ht="0.75" customHeight="1">
      <c r="A24" s="128"/>
      <c r="B24" s="35"/>
      <c r="C24" s="332"/>
      <c r="D24" s="35"/>
      <c r="E24" s="35"/>
      <c r="F24" s="35"/>
      <c r="G24" s="35"/>
      <c r="H24" s="35"/>
      <c r="I24" s="35"/>
      <c r="J24" s="35"/>
      <c r="K24" s="35"/>
      <c r="L24" s="35"/>
      <c r="M24" s="293"/>
      <c r="N24" s="293"/>
      <c r="O24" s="293"/>
      <c r="P24" s="293"/>
      <c r="Q24" s="477"/>
      <c r="R24" s="293"/>
      <c r="S24" s="473"/>
      <c r="T24" s="473"/>
      <c r="U24" s="473"/>
      <c r="V24" s="473"/>
    </row>
    <row r="25" spans="1:83" s="356" customFormat="1" ht="10.5">
      <c r="A25" s="355"/>
      <c r="C25" s="357"/>
      <c r="D25" s="358"/>
      <c r="E25" s="358"/>
      <c r="M25" s="293"/>
      <c r="N25" s="293"/>
      <c r="O25" s="293"/>
      <c r="P25" s="293"/>
      <c r="Q25" s="477"/>
      <c r="R25" s="293"/>
      <c r="S25" s="473"/>
      <c r="T25" s="473"/>
      <c r="U25" s="473"/>
      <c r="V25" s="473"/>
    </row>
    <row r="26" spans="1:83" s="356" customFormat="1" ht="10.5">
      <c r="A26" s="355"/>
      <c r="C26" s="357"/>
      <c r="D26" s="358"/>
      <c r="E26" s="358"/>
      <c r="M26" s="293"/>
      <c r="N26" s="293"/>
      <c r="O26" s="293"/>
      <c r="P26" s="293"/>
      <c r="Q26" s="477"/>
      <c r="R26" s="293"/>
      <c r="S26" s="473"/>
      <c r="T26" s="473"/>
      <c r="U26" s="473"/>
      <c r="V26" s="473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18:C20"/>
    <mergeCell ref="D18:D20"/>
    <mergeCell ref="E18:E20"/>
    <mergeCell ref="F19:F20"/>
    <mergeCell ref="G19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4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25" t="s">
        <v>643</v>
      </c>
      <c r="E5" s="826"/>
      <c r="F5" s="826"/>
      <c r="G5" s="826"/>
      <c r="H5" s="826"/>
      <c r="I5" s="826"/>
      <c r="J5" s="827"/>
      <c r="K5" s="575"/>
      <c r="L5" s="222"/>
      <c r="M5" s="222"/>
      <c r="N5" s="222"/>
      <c r="O5" s="222"/>
      <c r="P5" s="222"/>
      <c r="Q5" s="222"/>
      <c r="R5" s="222"/>
      <c r="S5" s="222"/>
    </row>
    <row r="6" spans="1:20" s="626" customFormat="1" ht="3" customHeight="1">
      <c r="A6" s="422"/>
      <c r="B6" s="422"/>
      <c r="D6" s="857"/>
      <c r="E6" s="858"/>
      <c r="F6" s="858"/>
      <c r="G6" s="858"/>
      <c r="H6" s="858"/>
      <c r="I6" s="858"/>
      <c r="J6" s="859"/>
    </row>
    <row r="7" spans="1:20" s="626" customFormat="1" ht="5.25" hidden="1">
      <c r="A7" s="422"/>
      <c r="B7" s="422"/>
      <c r="E7" s="860"/>
      <c r="F7" s="860"/>
      <c r="G7" s="855"/>
      <c r="H7" s="855"/>
      <c r="I7" s="855"/>
      <c r="J7" s="855"/>
    </row>
    <row r="8" spans="1:20" s="626" customFormat="1" ht="5.25" hidden="1">
      <c r="A8" s="422"/>
      <c r="B8" s="422"/>
      <c r="E8" s="860"/>
      <c r="F8" s="860"/>
      <c r="G8" s="855"/>
      <c r="H8" s="855"/>
      <c r="I8" s="855"/>
      <c r="J8" s="855"/>
    </row>
    <row r="9" spans="1:20" s="626" customFormat="1" ht="5.25" hidden="1">
      <c r="A9" s="422"/>
      <c r="B9" s="422"/>
      <c r="E9" s="860"/>
      <c r="F9" s="860"/>
      <c r="G9" s="855"/>
      <c r="H9" s="855"/>
      <c r="I9" s="855"/>
      <c r="J9" s="855"/>
    </row>
    <row r="10" spans="1:20" s="626" customFormat="1" ht="5.25" hidden="1">
      <c r="A10" s="422"/>
      <c r="B10" s="422"/>
      <c r="E10" s="860"/>
      <c r="F10" s="860"/>
      <c r="G10" s="855"/>
      <c r="H10" s="855"/>
      <c r="I10" s="855"/>
      <c r="J10" s="855"/>
    </row>
    <row r="11" spans="1:20" s="181" customFormat="1" ht="18.75">
      <c r="A11" s="422"/>
      <c r="B11" s="422"/>
      <c r="D11" s="164"/>
      <c r="E11" s="862" t="s">
        <v>678</v>
      </c>
      <c r="F11" s="862"/>
      <c r="G11" s="786" t="s">
        <v>87</v>
      </c>
      <c r="H11" s="622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6" customFormat="1" ht="5.25" hidden="1">
      <c r="A12" s="422"/>
      <c r="B12" s="422"/>
      <c r="E12" s="861"/>
      <c r="F12" s="861"/>
      <c r="G12" s="625"/>
      <c r="H12" s="620"/>
      <c r="I12" s="620"/>
      <c r="J12" s="624"/>
      <c r="K12" s="619"/>
      <c r="L12" s="619"/>
      <c r="M12" s="619"/>
      <c r="N12" s="618"/>
      <c r="O12" s="619"/>
      <c r="P12" s="619"/>
      <c r="Q12" s="619"/>
      <c r="R12" s="618"/>
    </row>
    <row r="13" spans="1:20" s="626" customFormat="1" ht="5.25" hidden="1">
      <c r="A13" s="422"/>
      <c r="B13" s="422"/>
      <c r="E13" s="856"/>
      <c r="F13" s="856"/>
      <c r="G13" s="621"/>
      <c r="H13" s="620"/>
      <c r="I13" s="619"/>
      <c r="J13" s="619"/>
      <c r="K13" s="619"/>
      <c r="L13" s="619"/>
      <c r="M13" s="619"/>
      <c r="N13" s="618"/>
      <c r="O13" s="619"/>
      <c r="P13" s="619"/>
      <c r="Q13" s="619"/>
      <c r="R13" s="618"/>
    </row>
    <row r="14" spans="1:20" s="626" customFormat="1" ht="5.25" hidden="1">
      <c r="A14" s="422"/>
      <c r="B14" s="422"/>
    </row>
    <row r="15" spans="1:20" s="617" customFormat="1" ht="5.25" hidden="1">
      <c r="A15" s="667"/>
      <c r="B15" s="667"/>
    </row>
    <row r="16" spans="1:20" s="123" customFormat="1" ht="3" customHeight="1">
      <c r="A16" s="290"/>
      <c r="B16" s="290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166"/>
    </row>
    <row r="17" spans="1:20" ht="27" customHeight="1">
      <c r="D17" s="853" t="s">
        <v>95</v>
      </c>
      <c r="E17" s="853" t="s">
        <v>300</v>
      </c>
      <c r="F17" s="853" t="s">
        <v>83</v>
      </c>
      <c r="G17" s="853" t="s">
        <v>471</v>
      </c>
      <c r="H17" s="853" t="s">
        <v>95</v>
      </c>
      <c r="I17" s="853"/>
      <c r="J17" s="853" t="s">
        <v>23</v>
      </c>
      <c r="K17" s="854" t="s">
        <v>520</v>
      </c>
      <c r="L17" s="854"/>
      <c r="M17" s="854"/>
      <c r="N17" s="854"/>
      <c r="O17" s="854" t="s">
        <v>644</v>
      </c>
      <c r="P17" s="854"/>
      <c r="Q17" s="854"/>
      <c r="R17" s="854"/>
      <c r="S17" s="853" t="s">
        <v>247</v>
      </c>
    </row>
    <row r="18" spans="1:20" ht="30.75" customHeight="1">
      <c r="D18" s="853"/>
      <c r="E18" s="853"/>
      <c r="F18" s="853"/>
      <c r="G18" s="853"/>
      <c r="H18" s="853"/>
      <c r="I18" s="853"/>
      <c r="J18" s="853"/>
      <c r="K18" s="117" t="s">
        <v>303</v>
      </c>
      <c r="L18" s="853" t="s">
        <v>95</v>
      </c>
      <c r="M18" s="853"/>
      <c r="N18" s="117" t="s">
        <v>233</v>
      </c>
      <c r="O18" s="117" t="s">
        <v>303</v>
      </c>
      <c r="P18" s="853" t="s">
        <v>95</v>
      </c>
      <c r="Q18" s="853"/>
      <c r="R18" s="117" t="s">
        <v>233</v>
      </c>
      <c r="S18" s="853"/>
    </row>
    <row r="19" spans="1:20" s="523" customFormat="1" ht="12" customHeight="1">
      <c r="A19" s="522"/>
      <c r="B19" s="522"/>
      <c r="D19" s="41" t="s">
        <v>96</v>
      </c>
      <c r="E19" s="41" t="s">
        <v>52</v>
      </c>
      <c r="F19" s="41" t="s">
        <v>53</v>
      </c>
      <c r="G19" s="41" t="s">
        <v>54</v>
      </c>
      <c r="H19" s="852" t="s">
        <v>71</v>
      </c>
      <c r="I19" s="852"/>
      <c r="J19" s="41" t="s">
        <v>72</v>
      </c>
      <c r="K19" s="41" t="s">
        <v>186</v>
      </c>
      <c r="L19" s="852" t="s">
        <v>187</v>
      </c>
      <c r="M19" s="852"/>
      <c r="N19" s="41" t="s">
        <v>211</v>
      </c>
      <c r="O19" s="41" t="s">
        <v>212</v>
      </c>
      <c r="P19" s="852" t="s">
        <v>213</v>
      </c>
      <c r="Q19" s="852"/>
      <c r="R19" s="41" t="s">
        <v>214</v>
      </c>
      <c r="S19" s="41" t="s">
        <v>215</v>
      </c>
    </row>
    <row r="20" spans="1:20" ht="14.25" hidden="1">
      <c r="C20" s="416"/>
      <c r="D20" s="465">
        <v>0</v>
      </c>
      <c r="E20" s="518"/>
      <c r="F20" s="518"/>
      <c r="G20" s="124"/>
      <c r="H20" s="519"/>
      <c r="I20" s="519"/>
      <c r="J20" s="307"/>
      <c r="K20" s="124"/>
      <c r="L20" s="307"/>
      <c r="M20" s="307"/>
      <c r="N20" s="520"/>
      <c r="O20" s="124"/>
      <c r="P20" s="307"/>
      <c r="Q20" s="307"/>
      <c r="R20" s="521"/>
      <c r="S20" s="124"/>
      <c r="T20" s="221"/>
    </row>
    <row r="21" spans="1:20" s="762" customFormat="1" ht="17.100000000000001" customHeight="1">
      <c r="A21" s="284">
        <v>5</v>
      </c>
      <c r="C21" s="416"/>
      <c r="D21" s="841">
        <v>1</v>
      </c>
      <c r="E21" s="845" t="s">
        <v>662</v>
      </c>
      <c r="F21" s="848" t="s">
        <v>911</v>
      </c>
      <c r="G21" s="851" t="s">
        <v>88</v>
      </c>
      <c r="H21" s="841"/>
      <c r="I21" s="841">
        <v>1</v>
      </c>
      <c r="J21" s="842" t="s">
        <v>1213</v>
      </c>
      <c r="K21" s="833" t="s">
        <v>87</v>
      </c>
      <c r="L21" s="839"/>
      <c r="M21" s="839" t="s">
        <v>96</v>
      </c>
      <c r="N21" s="835" t="s">
        <v>1210</v>
      </c>
      <c r="O21" s="833" t="s">
        <v>88</v>
      </c>
      <c r="P21" s="775"/>
      <c r="Q21" s="775" t="s">
        <v>96</v>
      </c>
      <c r="R21" s="787"/>
      <c r="S21" s="768"/>
    </row>
    <row r="22" spans="1:20" s="762" customFormat="1" ht="17.100000000000001" customHeight="1">
      <c r="A22" s="284"/>
      <c r="C22" s="181"/>
      <c r="D22" s="840"/>
      <c r="E22" s="846"/>
      <c r="F22" s="849"/>
      <c r="G22" s="834"/>
      <c r="H22" s="840"/>
      <c r="I22" s="840"/>
      <c r="J22" s="843"/>
      <c r="K22" s="834"/>
      <c r="L22" s="840"/>
      <c r="M22" s="840"/>
      <c r="N22" s="836"/>
      <c r="O22" s="834"/>
      <c r="P22" s="308"/>
      <c r="Q22" s="121"/>
      <c r="R22" s="121"/>
      <c r="S22" s="122"/>
    </row>
    <row r="23" spans="1:20" s="762" customFormat="1" ht="17.100000000000001" customHeight="1">
      <c r="A23" s="284"/>
      <c r="C23" s="181"/>
      <c r="D23" s="840"/>
      <c r="E23" s="846"/>
      <c r="F23" s="849"/>
      <c r="G23" s="834"/>
      <c r="H23" s="840"/>
      <c r="I23" s="840"/>
      <c r="J23" s="843"/>
      <c r="K23" s="834"/>
      <c r="L23" s="837"/>
      <c r="M23" s="839" t="s">
        <v>52</v>
      </c>
      <c r="N23" s="831" t="s">
        <v>1211</v>
      </c>
      <c r="O23" s="833" t="s">
        <v>88</v>
      </c>
      <c r="P23" s="775"/>
      <c r="Q23" s="775" t="s">
        <v>96</v>
      </c>
      <c r="R23" s="787"/>
      <c r="S23" s="768"/>
    </row>
    <row r="24" spans="1:20" s="762" customFormat="1" ht="17.100000000000001" customHeight="1">
      <c r="A24" s="284"/>
      <c r="C24" s="181"/>
      <c r="D24" s="840"/>
      <c r="E24" s="846"/>
      <c r="F24" s="849"/>
      <c r="G24" s="834"/>
      <c r="H24" s="840"/>
      <c r="I24" s="840"/>
      <c r="J24" s="843"/>
      <c r="K24" s="834"/>
      <c r="L24" s="838"/>
      <c r="M24" s="840"/>
      <c r="N24" s="832"/>
      <c r="O24" s="834"/>
      <c r="P24" s="308"/>
      <c r="Q24" s="121"/>
      <c r="R24" s="121"/>
      <c r="S24" s="122"/>
    </row>
    <row r="25" spans="1:20" s="762" customFormat="1" ht="17.100000000000001" customHeight="1">
      <c r="A25" s="284"/>
      <c r="C25" s="181"/>
      <c r="D25" s="840"/>
      <c r="E25" s="846"/>
      <c r="F25" s="849"/>
      <c r="G25" s="834"/>
      <c r="H25" s="840"/>
      <c r="I25" s="840"/>
      <c r="J25" s="843"/>
      <c r="K25" s="834"/>
      <c r="L25" s="837"/>
      <c r="M25" s="839" t="s">
        <v>53</v>
      </c>
      <c r="N25" s="831" t="s">
        <v>1212</v>
      </c>
      <c r="O25" s="833" t="s">
        <v>88</v>
      </c>
      <c r="P25" s="775"/>
      <c r="Q25" s="775" t="s">
        <v>96</v>
      </c>
      <c r="R25" s="787"/>
      <c r="S25" s="768"/>
    </row>
    <row r="26" spans="1:20" s="762" customFormat="1" ht="17.100000000000001" customHeight="1">
      <c r="A26" s="284"/>
      <c r="C26" s="181"/>
      <c r="D26" s="840"/>
      <c r="E26" s="846"/>
      <c r="F26" s="849"/>
      <c r="G26" s="834"/>
      <c r="H26" s="840"/>
      <c r="I26" s="840"/>
      <c r="J26" s="843"/>
      <c r="K26" s="834"/>
      <c r="L26" s="838"/>
      <c r="M26" s="840"/>
      <c r="N26" s="832"/>
      <c r="O26" s="834"/>
      <c r="P26" s="308"/>
      <c r="Q26" s="121"/>
      <c r="R26" s="121"/>
      <c r="S26" s="122"/>
    </row>
    <row r="27" spans="1:20" s="762" customFormat="1" ht="15" customHeight="1">
      <c r="A27" s="284"/>
      <c r="C27" s="181"/>
      <c r="D27" s="840"/>
      <c r="E27" s="846"/>
      <c r="F27" s="849"/>
      <c r="G27" s="834"/>
      <c r="H27" s="840"/>
      <c r="I27" s="840"/>
      <c r="J27" s="844"/>
      <c r="K27" s="834"/>
      <c r="L27" s="120"/>
      <c r="M27" s="121"/>
      <c r="N27" s="121"/>
      <c r="O27" s="121"/>
      <c r="P27" s="121"/>
      <c r="Q27" s="121"/>
      <c r="R27" s="121"/>
      <c r="S27" s="122"/>
    </row>
    <row r="28" spans="1:20" s="762" customFormat="1" ht="15" customHeight="1">
      <c r="A28" s="284"/>
      <c r="C28" s="181"/>
      <c r="D28" s="840"/>
      <c r="E28" s="847"/>
      <c r="F28" s="850"/>
      <c r="G28" s="834"/>
      <c r="H28" s="120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</row>
    <row r="29" spans="1:20" ht="17.100000000000001" customHeight="1">
      <c r="D29" s="12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2"/>
    </row>
    <row r="30" spans="1:20" ht="3" customHeight="1"/>
    <row r="31" spans="1:20" hidden="1"/>
    <row r="32" spans="1:20" ht="0.95" customHeight="1"/>
    <row r="33" ht="23.25" customHeight="1"/>
    <row r="34" ht="3" customHeight="1"/>
  </sheetData>
  <sheetProtection password="FA9C" sheet="1" objects="1" scenarios="1" formatColumns="0" formatRows="0"/>
  <dataConsolidate leftLabels="1"/>
  <mergeCells count="47"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8"/>
    <mergeCell ref="E21:E28"/>
    <mergeCell ref="F21:F28"/>
    <mergeCell ref="G21:G28"/>
    <mergeCell ref="H21:H27"/>
    <mergeCell ref="I21:I27"/>
    <mergeCell ref="J21:J27"/>
    <mergeCell ref="K21:K27"/>
    <mergeCell ref="L21:L22"/>
    <mergeCell ref="M21:M22"/>
    <mergeCell ref="L25:L26"/>
    <mergeCell ref="M25:M26"/>
    <mergeCell ref="N25:N26"/>
    <mergeCell ref="O25:O26"/>
    <mergeCell ref="N21:N22"/>
    <mergeCell ref="O21:O22"/>
    <mergeCell ref="L23:L24"/>
    <mergeCell ref="M23:M24"/>
    <mergeCell ref="N23:N24"/>
    <mergeCell ref="O23:O24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 G23 K23 O23 G25 K25 O25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6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3 F25"/>
    <dataValidation type="textLength" operator="lessThanOrEqual" allowBlank="1" showInputMessage="1" showErrorMessage="1" errorTitle="Ошибка" error="Допускается ввод не более 900 символов!" sqref="R21:S21 J21 R23:S23 J23 R25:S25 J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 E25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52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16" t="s">
        <v>486</v>
      </c>
      <c r="G4" s="816"/>
      <c r="H4" s="816"/>
      <c r="I4" s="86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6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25.11.2022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8"/>
      <c r="B11" s="86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8"/>
      <c r="B12" s="868"/>
      <c r="C12" s="86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8"/>
      <c r="B13" s="868"/>
      <c r="C13" s="86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6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8"/>
      <c r="B14" s="868"/>
      <c r="C14" s="868"/>
      <c r="D14" s="459"/>
      <c r="F14" s="453"/>
      <c r="G14" s="161" t="s">
        <v>4</v>
      </c>
      <c r="H14" s="458"/>
      <c r="I14" s="86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8"/>
      <c r="B15" s="868"/>
      <c r="C15" s="459"/>
      <c r="D15" s="459"/>
      <c r="F15" s="539"/>
      <c r="G15" s="260" t="s">
        <v>435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0"/>
      <c r="G18" s="461"/>
      <c r="H18" s="462"/>
      <c r="I18" s="46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63" t="s">
        <v>634</v>
      </c>
      <c r="H19" s="86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64" t="s">
        <v>666</v>
      </c>
      <c r="M5" s="865"/>
      <c r="N5" s="865"/>
      <c r="O5" s="865"/>
      <c r="P5" s="865"/>
      <c r="Q5" s="865"/>
      <c r="R5" s="865"/>
      <c r="S5" s="865"/>
      <c r="T5" s="865"/>
      <c r="U5" s="866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51"/>
      <c r="O7" s="886" t="str">
        <f>IF(NameOrPr_ch="",IF(NameOrPr="","",NameOrPr),NameOrPr_ch)</f>
        <v>Департамент регулирования тарифов Ярославской области</v>
      </c>
      <c r="P7" s="886"/>
      <c r="Q7" s="886"/>
      <c r="R7" s="886"/>
      <c r="S7" s="886"/>
      <c r="T7" s="886"/>
      <c r="U7" s="886"/>
      <c r="V7" s="886"/>
      <c r="W7" s="75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34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51"/>
      <c r="O8" s="886" t="str">
        <f>IF(datePr_ch="",IF(datePr="","",datePr),datePr_ch)</f>
        <v>18.11.2022</v>
      </c>
      <c r="P8" s="886"/>
      <c r="Q8" s="886"/>
      <c r="R8" s="886"/>
      <c r="S8" s="886"/>
      <c r="T8" s="886"/>
      <c r="U8" s="886"/>
      <c r="V8" s="886"/>
      <c r="W8" s="75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34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51"/>
      <c r="O9" s="886" t="str">
        <f>IF(numberPr_ch="",IF(numberPr="","",numberPr),numberPr_ch)</f>
        <v>№ 276-ви, № 277-ви, №305-ви</v>
      </c>
      <c r="P9" s="886"/>
      <c r="Q9" s="886"/>
      <c r="R9" s="886"/>
      <c r="S9" s="886"/>
      <c r="T9" s="886"/>
      <c r="U9" s="886"/>
      <c r="V9" s="886"/>
      <c r="W9" s="75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34" s="438" customFormat="1" ht="18.75">
      <c r="G10" s="439"/>
      <c r="H10" s="439"/>
      <c r="L10" s="437"/>
      <c r="M10" s="450" t="s">
        <v>542</v>
      </c>
      <c r="N10" s="451"/>
      <c r="O10" s="886" t="str">
        <f>IF(IstPub_ch="",IF(IstPub="","",IstPub),IstPub_ch)</f>
        <v>Печатное издание "Документ регион"</v>
      </c>
      <c r="P10" s="886"/>
      <c r="Q10" s="886"/>
      <c r="R10" s="886"/>
      <c r="S10" s="886"/>
      <c r="T10" s="886"/>
      <c r="U10" s="886"/>
      <c r="V10" s="886"/>
      <c r="W10" s="75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34" s="240" customFormat="1" ht="15.75" hidden="1" customHeight="1">
      <c r="G11" s="239"/>
      <c r="H11" s="239"/>
      <c r="L11" s="885"/>
      <c r="M11" s="885"/>
      <c r="N11" s="204"/>
      <c r="O11" s="269"/>
      <c r="P11" s="269"/>
      <c r="Q11" s="269"/>
      <c r="R11" s="269"/>
      <c r="S11" s="269"/>
      <c r="T11" s="269"/>
      <c r="U11" s="291" t="s">
        <v>382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70"/>
      <c r="P12" s="870"/>
      <c r="Q12" s="870"/>
      <c r="R12" s="870"/>
      <c r="S12" s="870"/>
      <c r="T12" s="870"/>
      <c r="U12" s="870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16" t="s">
        <v>486</v>
      </c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 t="s">
        <v>487</v>
      </c>
    </row>
    <row r="14" spans="7:34" ht="15" customHeight="1">
      <c r="J14" s="85"/>
      <c r="K14" s="85"/>
      <c r="L14" s="816" t="s">
        <v>95</v>
      </c>
      <c r="M14" s="816" t="s">
        <v>411</v>
      </c>
      <c r="N14" s="816"/>
      <c r="O14" s="891" t="s">
        <v>505</v>
      </c>
      <c r="P14" s="891"/>
      <c r="Q14" s="891"/>
      <c r="R14" s="891"/>
      <c r="S14" s="891"/>
      <c r="T14" s="891"/>
      <c r="U14" s="816" t="s">
        <v>344</v>
      </c>
      <c r="V14" s="887" t="s">
        <v>278</v>
      </c>
      <c r="W14" s="816"/>
    </row>
    <row r="15" spans="7:34" ht="14.25" customHeight="1">
      <c r="J15" s="85"/>
      <c r="K15" s="85"/>
      <c r="L15" s="816"/>
      <c r="M15" s="816"/>
      <c r="N15" s="816"/>
      <c r="O15" s="237" t="s">
        <v>506</v>
      </c>
      <c r="P15" s="883" t="s">
        <v>274</v>
      </c>
      <c r="Q15" s="883"/>
      <c r="R15" s="853" t="s">
        <v>507</v>
      </c>
      <c r="S15" s="853"/>
      <c r="T15" s="853"/>
      <c r="U15" s="816"/>
      <c r="V15" s="887"/>
      <c r="W15" s="816"/>
    </row>
    <row r="16" spans="7:34" ht="33.75" customHeight="1">
      <c r="J16" s="85"/>
      <c r="K16" s="85"/>
      <c r="L16" s="816"/>
      <c r="M16" s="816"/>
      <c r="N16" s="816"/>
      <c r="O16" s="411" t="s">
        <v>508</v>
      </c>
      <c r="P16" s="412" t="s">
        <v>509</v>
      </c>
      <c r="Q16" s="412" t="s">
        <v>391</v>
      </c>
      <c r="R16" s="413" t="s">
        <v>277</v>
      </c>
      <c r="S16" s="884" t="s">
        <v>276</v>
      </c>
      <c r="T16" s="884"/>
      <c r="U16" s="816"/>
      <c r="V16" s="887"/>
      <c r="W16" s="816"/>
    </row>
    <row r="17" spans="1:35" ht="12" customHeight="1">
      <c r="J17" s="85"/>
      <c r="K17" s="234">
        <v>1</v>
      </c>
      <c r="L17" s="561" t="s">
        <v>96</v>
      </c>
      <c r="M17" s="561" t="s">
        <v>52</v>
      </c>
      <c r="N17" s="567" t="str">
        <f ca="1">OFFSET(N17,0,-1)</f>
        <v>2</v>
      </c>
      <c r="O17" s="562">
        <f ca="1">OFFSET(O17,0,-1)+1</f>
        <v>3</v>
      </c>
      <c r="P17" s="562">
        <f ca="1">OFFSET(P17,0,-1)+1</f>
        <v>4</v>
      </c>
      <c r="Q17" s="562">
        <f ca="1">OFFSET(Q17,0,-1)+1</f>
        <v>5</v>
      </c>
      <c r="R17" s="562">
        <f ca="1">OFFSET(R17,0,-1)+1</f>
        <v>6</v>
      </c>
      <c r="S17" s="888">
        <f ca="1">OFFSET(S17,0,-1)+1</f>
        <v>7</v>
      </c>
      <c r="T17" s="888"/>
      <c r="U17" s="562">
        <f ca="1">OFFSET(U17,0,-2)+1</f>
        <v>8</v>
      </c>
      <c r="V17" s="567">
        <f ca="1">OFFSET(V17,0,-1)</f>
        <v>8</v>
      </c>
      <c r="W17" s="562">
        <f ca="1">OFFSET(W17,0,-1)+1</f>
        <v>9</v>
      </c>
    </row>
    <row r="18" spans="1:35" ht="22.5">
      <c r="A18" s="889">
        <v>1</v>
      </c>
      <c r="B18" s="607"/>
      <c r="C18" s="607"/>
      <c r="D18" s="607"/>
      <c r="E18" s="608"/>
      <c r="F18" s="608"/>
      <c r="G18" s="609"/>
      <c r="H18" s="385"/>
      <c r="I18" s="318"/>
      <c r="J18" s="177"/>
      <c r="K18" s="177"/>
      <c r="L18" s="553">
        <f>mergeValue(A18)</f>
        <v>1</v>
      </c>
      <c r="M18" s="560" t="s">
        <v>23</v>
      </c>
      <c r="N18" s="566"/>
      <c r="O18" s="850"/>
      <c r="P18" s="850"/>
      <c r="Q18" s="850"/>
      <c r="R18" s="850"/>
      <c r="S18" s="850"/>
      <c r="T18" s="850"/>
      <c r="U18" s="850"/>
      <c r="V18" s="850"/>
      <c r="W18" s="684" t="s">
        <v>514</v>
      </c>
    </row>
    <row r="19" spans="1:35" ht="22.5">
      <c r="A19" s="889"/>
      <c r="B19" s="889">
        <v>1</v>
      </c>
      <c r="C19" s="607"/>
      <c r="D19" s="607"/>
      <c r="E19" s="610"/>
      <c r="F19" s="609"/>
      <c r="G19" s="609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72"/>
      <c r="P19" s="872"/>
      <c r="Q19" s="872"/>
      <c r="R19" s="872"/>
      <c r="S19" s="872"/>
      <c r="T19" s="872"/>
      <c r="U19" s="872"/>
      <c r="V19" s="872"/>
      <c r="W19" s="531" t="s">
        <v>515</v>
      </c>
    </row>
    <row r="20" spans="1:35" ht="45">
      <c r="A20" s="889"/>
      <c r="B20" s="889"/>
      <c r="C20" s="889">
        <v>1</v>
      </c>
      <c r="D20" s="607"/>
      <c r="E20" s="610"/>
      <c r="F20" s="609"/>
      <c r="G20" s="609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645</v>
      </c>
      <c r="N20" s="267"/>
      <c r="O20" s="872"/>
      <c r="P20" s="872"/>
      <c r="Q20" s="872"/>
      <c r="R20" s="872"/>
      <c r="S20" s="872"/>
      <c r="T20" s="872"/>
      <c r="U20" s="872"/>
      <c r="V20" s="872"/>
      <c r="W20" s="531" t="s">
        <v>646</v>
      </c>
      <c r="AA20" s="293"/>
    </row>
    <row r="21" spans="1:35" ht="33.75">
      <c r="A21" s="889"/>
      <c r="B21" s="889"/>
      <c r="C21" s="889"/>
      <c r="D21" s="889">
        <v>1</v>
      </c>
      <c r="E21" s="610"/>
      <c r="F21" s="609"/>
      <c r="G21" s="609"/>
      <c r="H21" s="870"/>
      <c r="I21" s="879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412</v>
      </c>
      <c r="N21" s="267"/>
      <c r="O21" s="871"/>
      <c r="P21" s="871"/>
      <c r="Q21" s="871"/>
      <c r="R21" s="871"/>
      <c r="S21" s="871"/>
      <c r="T21" s="871"/>
      <c r="U21" s="871"/>
      <c r="V21" s="871"/>
      <c r="W21" s="531" t="s">
        <v>676</v>
      </c>
      <c r="AA21" s="293"/>
    </row>
    <row r="22" spans="1:35" ht="33.75">
      <c r="A22" s="889"/>
      <c r="B22" s="889"/>
      <c r="C22" s="889"/>
      <c r="D22" s="889"/>
      <c r="E22" s="890" t="s">
        <v>96</v>
      </c>
      <c r="F22" s="607"/>
      <c r="G22" s="609"/>
      <c r="H22" s="870"/>
      <c r="I22" s="879"/>
      <c r="J22" s="870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75"/>
      <c r="P22" s="875"/>
      <c r="Q22" s="875"/>
      <c r="R22" s="875"/>
      <c r="S22" s="875"/>
      <c r="T22" s="875"/>
      <c r="U22" s="875"/>
      <c r="V22" s="876"/>
      <c r="W22" s="531" t="s">
        <v>516</v>
      </c>
      <c r="Y22" s="293" t="str">
        <f>strCheckUnique(Z22:Z25)</f>
        <v/>
      </c>
      <c r="AA22" s="293"/>
    </row>
    <row r="23" spans="1:35" ht="156" customHeight="1">
      <c r="A23" s="889"/>
      <c r="B23" s="889"/>
      <c r="C23" s="889"/>
      <c r="D23" s="889"/>
      <c r="E23" s="890"/>
      <c r="F23" s="674">
        <v>1</v>
      </c>
      <c r="G23" s="607"/>
      <c r="H23" s="870"/>
      <c r="I23" s="879"/>
      <c r="J23" s="870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38"/>
      <c r="N23" s="878"/>
      <c r="O23" s="189"/>
      <c r="P23" s="189"/>
      <c r="Q23" s="189"/>
      <c r="R23" s="873"/>
      <c r="S23" s="877" t="s">
        <v>87</v>
      </c>
      <c r="T23" s="873"/>
      <c r="U23" s="877" t="s">
        <v>88</v>
      </c>
      <c r="V23" s="657"/>
      <c r="W23" s="880" t="s">
        <v>679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89"/>
      <c r="B24" s="889"/>
      <c r="C24" s="889"/>
      <c r="D24" s="889"/>
      <c r="E24" s="890"/>
      <c r="F24" s="674"/>
      <c r="G24" s="607"/>
      <c r="H24" s="870"/>
      <c r="I24" s="879"/>
      <c r="J24" s="870"/>
      <c r="K24" s="319"/>
      <c r="L24" s="168"/>
      <c r="M24" s="198"/>
      <c r="N24" s="878"/>
      <c r="O24" s="280"/>
      <c r="P24" s="277"/>
      <c r="Q24" s="278" t="str">
        <f>R23 &amp; "-" &amp; T23</f>
        <v>-</v>
      </c>
      <c r="R24" s="873"/>
      <c r="S24" s="877"/>
      <c r="T24" s="874"/>
      <c r="U24" s="877"/>
      <c r="V24" s="657"/>
      <c r="W24" s="881"/>
      <c r="AA24" s="293"/>
    </row>
    <row r="25" spans="1:35" customFormat="1" ht="15" customHeight="1">
      <c r="A25" s="889"/>
      <c r="B25" s="889"/>
      <c r="C25" s="889"/>
      <c r="D25" s="889"/>
      <c r="E25" s="890"/>
      <c r="F25" s="611"/>
      <c r="G25" s="609"/>
      <c r="H25" s="870"/>
      <c r="I25" s="879"/>
      <c r="J25" s="870"/>
      <c r="K25" s="195"/>
      <c r="L25" s="111"/>
      <c r="M25" s="172" t="s">
        <v>413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82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89"/>
      <c r="B26" s="889"/>
      <c r="C26" s="889"/>
      <c r="D26" s="889"/>
      <c r="E26" s="610"/>
      <c r="F26" s="611"/>
      <c r="G26" s="609"/>
      <c r="H26" s="870"/>
      <c r="I26" s="879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89"/>
      <c r="B27" s="889"/>
      <c r="C27" s="889"/>
      <c r="D27" s="612"/>
      <c r="E27" s="612"/>
      <c r="F27" s="613"/>
      <c r="G27" s="612"/>
      <c r="H27" s="385"/>
      <c r="I27" s="195"/>
      <c r="J27" s="84"/>
      <c r="K27" s="177"/>
      <c r="L27" s="111"/>
      <c r="M27" s="161" t="s">
        <v>414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89"/>
      <c r="B28" s="889"/>
      <c r="C28" s="612"/>
      <c r="D28" s="612"/>
      <c r="E28" s="612"/>
      <c r="F28" s="613"/>
      <c r="G28" s="612"/>
      <c r="H28" s="385"/>
      <c r="I28" s="195"/>
      <c r="J28" s="84"/>
      <c r="K28" s="177"/>
      <c r="L28" s="111"/>
      <c r="M28" s="160" t="s">
        <v>390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89"/>
      <c r="B29" s="612"/>
      <c r="C29" s="612"/>
      <c r="D29" s="612"/>
      <c r="E29" s="612"/>
      <c r="F29" s="613"/>
      <c r="G29" s="612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312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6">
        <v>1</v>
      </c>
      <c r="M32" s="863" t="s">
        <v>708</v>
      </c>
      <c r="N32" s="863"/>
      <c r="O32" s="863"/>
      <c r="P32" s="863"/>
      <c r="Q32" s="863"/>
      <c r="R32" s="863"/>
      <c r="S32" s="863"/>
      <c r="T32" s="863"/>
      <c r="U32" s="863"/>
      <c r="V32" s="863"/>
    </row>
  </sheetData>
  <sheetProtection password="FA9C" sheet="1" objects="1" scenarios="1" formatColumns="0" formatRows="0"/>
  <dataConsolidate leftLabels="1" link="1"/>
  <mergeCells count="39">
    <mergeCell ref="L14:L16"/>
    <mergeCell ref="M14:M16"/>
    <mergeCell ref="O19:V19"/>
    <mergeCell ref="O18:V18"/>
    <mergeCell ref="O14:T14"/>
    <mergeCell ref="R15:T15"/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54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16" t="s">
        <v>486</v>
      </c>
      <c r="G4" s="816"/>
      <c r="H4" s="816"/>
      <c r="I4" s="86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6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25.11.2022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8"/>
      <c r="B9" s="295"/>
      <c r="C9" s="295"/>
      <c r="D9" s="295"/>
      <c r="F9" s="448" t="str">
        <f>"3." &amp;mergeValue(A9)</f>
        <v>3.1</v>
      </c>
      <c r="G9" s="535" t="s">
        <v>536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8"/>
      <c r="B11" s="86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8"/>
      <c r="B12" s="868"/>
      <c r="C12" s="86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 t="str">
        <f>IF(Территории!H13="","","" &amp; Территории!H13 &amp; "")</f>
        <v>город Ярославль</v>
      </c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8"/>
      <c r="B13" s="868"/>
      <c r="C13" s="86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5" customFormat="1" ht="45">
      <c r="A14" s="868">
        <v>2</v>
      </c>
      <c r="B14" s="670"/>
      <c r="C14" s="670"/>
      <c r="D14" s="670"/>
      <c r="F14" s="778" t="str">
        <f>"2." &amp;mergeValue(A14)</f>
        <v>2.2</v>
      </c>
      <c r="G14" s="535" t="s">
        <v>535</v>
      </c>
      <c r="H14" s="769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68"/>
      <c r="B15" s="670"/>
      <c r="C15" s="670"/>
      <c r="D15" s="670"/>
      <c r="F15" s="778" t="str">
        <f>"3." &amp;mergeValue(A15)</f>
        <v>3.2</v>
      </c>
      <c r="G15" s="535" t="s">
        <v>536</v>
      </c>
      <c r="H15" s="769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68"/>
      <c r="B16" s="670"/>
      <c r="C16" s="670"/>
      <c r="D16" s="670"/>
      <c r="F16" s="778" t="str">
        <f>"4."&amp;mergeValue(A16)</f>
        <v>4.2</v>
      </c>
      <c r="G16" s="535" t="s">
        <v>537</v>
      </c>
      <c r="H16" s="777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68"/>
      <c r="B17" s="868">
        <v>1</v>
      </c>
      <c r="C17" s="766"/>
      <c r="D17" s="766"/>
      <c r="F17" s="778" t="str">
        <f>"4."&amp;mergeValue(A17) &amp;"."&amp;mergeValue(B17)</f>
        <v>4.2.1</v>
      </c>
      <c r="G17" s="436" t="s">
        <v>633</v>
      </c>
      <c r="H17" s="769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68"/>
      <c r="B18" s="868"/>
      <c r="C18" s="868">
        <v>1</v>
      </c>
      <c r="D18" s="766"/>
      <c r="F18" s="778" t="str">
        <f>"4."&amp;mergeValue(A18) &amp;"."&amp;mergeValue(B18)&amp;"."&amp;mergeValue(C18)</f>
        <v>4.2.1.1</v>
      </c>
      <c r="G18" s="456" t="s">
        <v>538</v>
      </c>
      <c r="H18" s="769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68"/>
      <c r="B19" s="868"/>
      <c r="C19" s="868"/>
      <c r="D19" s="766">
        <v>1</v>
      </c>
      <c r="F19" s="778" t="str">
        <f>"4."&amp;mergeValue(A19) &amp;"."&amp;mergeValue(B19)&amp;"."&amp;mergeValue(C19)&amp;"."&amp;mergeValue(D19)</f>
        <v>4.2.1.1.1</v>
      </c>
      <c r="G19" s="538" t="s">
        <v>539</v>
      </c>
      <c r="H19" s="769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68">
        <v>3</v>
      </c>
      <c r="B20" s="670"/>
      <c r="C20" s="670"/>
      <c r="D20" s="670"/>
      <c r="F20" s="778" t="str">
        <f>"2." &amp;mergeValue(A20)</f>
        <v>2.3</v>
      </c>
      <c r="G20" s="535" t="s">
        <v>535</v>
      </c>
      <c r="H20" s="769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68"/>
      <c r="B21" s="670"/>
      <c r="C21" s="670"/>
      <c r="D21" s="670"/>
      <c r="F21" s="778" t="str">
        <f>"3." &amp;mergeValue(A21)</f>
        <v>3.3</v>
      </c>
      <c r="G21" s="535" t="s">
        <v>536</v>
      </c>
      <c r="H21" s="769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68"/>
      <c r="B22" s="670"/>
      <c r="C22" s="670"/>
      <c r="D22" s="670"/>
      <c r="F22" s="778" t="str">
        <f>"4."&amp;mergeValue(A22)</f>
        <v>4.3</v>
      </c>
      <c r="G22" s="535" t="s">
        <v>537</v>
      </c>
      <c r="H22" s="777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68"/>
      <c r="B23" s="868">
        <v>1</v>
      </c>
      <c r="C23" s="766"/>
      <c r="D23" s="766"/>
      <c r="F23" s="778" t="str">
        <f>"4."&amp;mergeValue(A23) &amp;"."&amp;mergeValue(B23)</f>
        <v>4.3.1</v>
      </c>
      <c r="G23" s="436" t="s">
        <v>633</v>
      </c>
      <c r="H23" s="769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68"/>
      <c r="B24" s="868"/>
      <c r="C24" s="868">
        <v>1</v>
      </c>
      <c r="D24" s="766"/>
      <c r="F24" s="778" t="str">
        <f>"4."&amp;mergeValue(A24) &amp;"."&amp;mergeValue(B24)&amp;"."&amp;mergeValue(C24)</f>
        <v>4.3.1.1</v>
      </c>
      <c r="G24" s="456" t="s">
        <v>538</v>
      </c>
      <c r="H24" s="769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68"/>
      <c r="B25" s="868"/>
      <c r="C25" s="868"/>
      <c r="D25" s="766">
        <v>1</v>
      </c>
      <c r="F25" s="778" t="str">
        <f>"4."&amp;mergeValue(A25) &amp;"."&amp;mergeValue(B25)&amp;"."&amp;mergeValue(C25)&amp;"."&amp;mergeValue(D25)</f>
        <v>4.3.1.1.1</v>
      </c>
      <c r="G25" s="538" t="s">
        <v>539</v>
      </c>
      <c r="H25" s="769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60"/>
      <c r="G26" s="461"/>
      <c r="H26" s="462"/>
      <c r="I26" s="463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63" t="s">
        <v>634</v>
      </c>
      <c r="H27" s="863"/>
      <c r="I27" s="318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13"/>
    <mergeCell ref="C12:C13"/>
    <mergeCell ref="B11:B13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AP83"/>
  <sheetViews>
    <sheetView showGridLines="0" topLeftCell="H75" zoomScaleNormal="100" workbookViewId="0">
      <selection activeCell="O51" sqref="O51:AC51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28" hidden="1" customWidth="1"/>
    <col min="16" max="16" width="20.7109375" style="628" customWidth="1"/>
    <col min="17" max="18" width="23.7109375" style="628" customWidth="1"/>
    <col min="19" max="23" width="23.7109375" style="628" hidden="1" customWidth="1"/>
    <col min="24" max="24" width="1.7109375" style="628" hidden="1" customWidth="1"/>
    <col min="25" max="25" width="11.7109375" style="628" customWidth="1"/>
    <col min="26" max="26" width="3.7109375" style="628" customWidth="1"/>
    <col min="27" max="27" width="11.7109375" style="628" customWidth="1"/>
    <col min="28" max="28" width="8.5703125" style="628" hidden="1" customWidth="1"/>
    <col min="29" max="29" width="4.7109375" style="628" customWidth="1"/>
    <col min="30" max="30" width="115.7109375" style="628" customWidth="1"/>
    <col min="31" max="32" width="10.5703125" style="664"/>
    <col min="33" max="33" width="11.140625" style="664" customWidth="1"/>
    <col min="34" max="37" width="10.5703125" style="664"/>
    <col min="38" max="42" width="10.5703125" style="279"/>
    <col min="43" max="16384" width="10.5703125" style="35"/>
  </cols>
  <sheetData>
    <row r="1" spans="7:42" ht="14.25" hidden="1" customHeight="1">
      <c r="R1" s="661"/>
      <c r="S1" s="661"/>
      <c r="T1" s="661"/>
      <c r="U1" s="661"/>
      <c r="V1" s="661"/>
      <c r="W1" s="661"/>
      <c r="X1" s="661"/>
      <c r="Y1" s="661"/>
    </row>
    <row r="2" spans="7:42" ht="14.25" hidden="1" customHeight="1">
      <c r="AB2" s="661"/>
    </row>
    <row r="3" spans="7:42" ht="14.25" hidden="1" customHeight="1"/>
    <row r="4" spans="7:42" ht="3" customHeight="1">
      <c r="J4" s="85"/>
      <c r="K4" s="85"/>
      <c r="L4" s="36"/>
      <c r="M4" s="36"/>
      <c r="N4" s="36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</row>
    <row r="5" spans="7:42" ht="24.95" customHeight="1">
      <c r="J5" s="85"/>
      <c r="K5" s="85"/>
      <c r="L5" s="864" t="s">
        <v>666</v>
      </c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6"/>
      <c r="AP5" s="35"/>
    </row>
    <row r="6" spans="7:42" ht="3" customHeight="1">
      <c r="J6" s="85"/>
      <c r="K6" s="85"/>
      <c r="L6" s="36"/>
      <c r="M6" s="36"/>
      <c r="N6" s="36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P6" s="35"/>
    </row>
    <row r="7" spans="7:42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51"/>
      <c r="O7" s="451"/>
      <c r="P7" s="897" t="str">
        <f>IF(NameOrPr_ch="",IF(NameOrPr="","",NameOrPr),NameOrPr_ch)</f>
        <v>Департамент регулирования тарифов Ярославской области</v>
      </c>
      <c r="Q7" s="898"/>
      <c r="R7" s="898"/>
      <c r="S7" s="898"/>
      <c r="T7" s="898"/>
      <c r="U7" s="898"/>
      <c r="V7" s="898"/>
      <c r="W7" s="898"/>
      <c r="X7" s="898"/>
      <c r="Y7" s="898"/>
      <c r="Z7" s="898"/>
      <c r="AA7" s="898"/>
      <c r="AB7" s="898"/>
      <c r="AC7" s="899"/>
      <c r="AD7" s="758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</row>
    <row r="8" spans="7:42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51"/>
      <c r="O8" s="451"/>
      <c r="P8" s="897" t="str">
        <f>IF(datePr_ch="",IF(datePr="","",datePr),datePr_ch)</f>
        <v>18.11.2022</v>
      </c>
      <c r="Q8" s="898"/>
      <c r="R8" s="898"/>
      <c r="S8" s="898"/>
      <c r="T8" s="898"/>
      <c r="U8" s="898"/>
      <c r="V8" s="898"/>
      <c r="W8" s="898"/>
      <c r="X8" s="898"/>
      <c r="Y8" s="898"/>
      <c r="Z8" s="898"/>
      <c r="AA8" s="898"/>
      <c r="AB8" s="898"/>
      <c r="AC8" s="899"/>
      <c r="AD8" s="758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</row>
    <row r="9" spans="7:42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51"/>
      <c r="O9" s="451"/>
      <c r="P9" s="897" t="str">
        <f>IF(numberPr_ch="",IF(numberPr="","",numberPr),numberPr_ch)</f>
        <v>№ 276-ви, № 277-ви, №305-ви</v>
      </c>
      <c r="Q9" s="898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9"/>
      <c r="AD9" s="758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</row>
    <row r="10" spans="7:42" s="438" customFormat="1" ht="18.75">
      <c r="G10" s="439"/>
      <c r="H10" s="439"/>
      <c r="L10" s="437"/>
      <c r="M10" s="450" t="s">
        <v>542</v>
      </c>
      <c r="N10" s="451"/>
      <c r="O10" s="451"/>
      <c r="P10" s="897" t="str">
        <f>IF(IstPub_ch="",IF(IstPub="","",IstPub),IstPub_ch)</f>
        <v>Печатное издание "Документ регион"</v>
      </c>
      <c r="Q10" s="898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9"/>
      <c r="AD10" s="758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</row>
    <row r="11" spans="7:42" s="240" customFormat="1" ht="18" hidden="1" customHeight="1">
      <c r="G11" s="239"/>
      <c r="H11" s="239"/>
      <c r="L11" s="885"/>
      <c r="M11" s="885"/>
      <c r="N11" s="204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8" t="s">
        <v>382</v>
      </c>
      <c r="AC11" s="655"/>
      <c r="AD11" s="655"/>
      <c r="AE11" s="670"/>
      <c r="AF11" s="670"/>
      <c r="AG11" s="670"/>
      <c r="AH11" s="670"/>
      <c r="AI11" s="670"/>
      <c r="AJ11" s="670"/>
      <c r="AK11" s="670"/>
      <c r="AL11" s="295"/>
      <c r="AM11" s="295"/>
      <c r="AN11" s="295"/>
      <c r="AO11" s="295"/>
      <c r="AP11" s="295"/>
    </row>
    <row r="12" spans="7:42" s="240" customFormat="1">
      <c r="G12" s="239"/>
      <c r="H12" s="239"/>
      <c r="L12" s="204"/>
      <c r="M12" s="204"/>
      <c r="N12" s="204"/>
      <c r="O12" s="870"/>
      <c r="P12" s="870"/>
      <c r="Q12" s="870"/>
      <c r="R12" s="870"/>
      <c r="S12" s="870"/>
      <c r="T12" s="870"/>
      <c r="U12" s="870"/>
      <c r="V12" s="870"/>
      <c r="W12" s="870"/>
      <c r="X12" s="870"/>
      <c r="Y12" s="870"/>
      <c r="Z12" s="870"/>
      <c r="AA12" s="870"/>
      <c r="AB12" s="870"/>
      <c r="AC12" s="655"/>
      <c r="AD12" s="655"/>
      <c r="AE12" s="670"/>
      <c r="AF12" s="670"/>
      <c r="AG12" s="670"/>
      <c r="AH12" s="670"/>
      <c r="AI12" s="670"/>
      <c r="AJ12" s="670"/>
      <c r="AK12" s="670"/>
      <c r="AL12" s="295"/>
      <c r="AM12" s="295"/>
      <c r="AN12" s="295"/>
      <c r="AO12" s="295"/>
    </row>
    <row r="13" spans="7:42" ht="15" customHeight="1">
      <c r="J13" s="85"/>
      <c r="K13" s="85"/>
      <c r="L13" s="816" t="s">
        <v>486</v>
      </c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 t="s">
        <v>487</v>
      </c>
      <c r="AP13" s="35"/>
    </row>
    <row r="14" spans="7:42" ht="15" customHeight="1">
      <c r="J14" s="85"/>
      <c r="K14" s="85"/>
      <c r="L14" s="816" t="s">
        <v>95</v>
      </c>
      <c r="M14" s="816" t="s">
        <v>411</v>
      </c>
      <c r="N14" s="816"/>
      <c r="O14" s="891" t="s">
        <v>505</v>
      </c>
      <c r="P14" s="891"/>
      <c r="Q14" s="891"/>
      <c r="R14" s="891"/>
      <c r="S14" s="891"/>
      <c r="T14" s="891"/>
      <c r="U14" s="891"/>
      <c r="V14" s="891"/>
      <c r="W14" s="891"/>
      <c r="X14" s="891"/>
      <c r="Y14" s="891"/>
      <c r="Z14" s="891"/>
      <c r="AA14" s="891"/>
      <c r="AB14" s="816" t="s">
        <v>344</v>
      </c>
      <c r="AC14" s="887" t="s">
        <v>278</v>
      </c>
      <c r="AD14" s="816"/>
      <c r="AP14" s="35"/>
    </row>
    <row r="15" spans="7:42" ht="14.25" customHeight="1">
      <c r="J15" s="85"/>
      <c r="K15" s="85"/>
      <c r="L15" s="816"/>
      <c r="M15" s="816"/>
      <c r="N15" s="816"/>
      <c r="O15" s="654"/>
      <c r="P15" s="694" t="s">
        <v>506</v>
      </c>
      <c r="Q15" s="883" t="s">
        <v>680</v>
      </c>
      <c r="R15" s="883"/>
      <c r="S15" s="883" t="s">
        <v>669</v>
      </c>
      <c r="T15" s="883"/>
      <c r="U15" s="895" t="s">
        <v>675</v>
      </c>
      <c r="V15" s="896"/>
      <c r="W15" s="896"/>
      <c r="X15" s="412"/>
      <c r="Y15" s="853" t="s">
        <v>507</v>
      </c>
      <c r="Z15" s="853"/>
      <c r="AA15" s="853"/>
      <c r="AB15" s="816"/>
      <c r="AC15" s="887"/>
      <c r="AD15" s="816"/>
      <c r="AP15" s="35"/>
    </row>
    <row r="16" spans="7:42" ht="33.75" customHeight="1">
      <c r="J16" s="85"/>
      <c r="K16" s="85"/>
      <c r="L16" s="816"/>
      <c r="M16" s="816"/>
      <c r="N16" s="816"/>
      <c r="O16" s="598"/>
      <c r="P16" s="695" t="s">
        <v>508</v>
      </c>
      <c r="Q16" s="412" t="s">
        <v>699</v>
      </c>
      <c r="R16" s="412" t="s">
        <v>674</v>
      </c>
      <c r="S16" s="412" t="s">
        <v>670</v>
      </c>
      <c r="T16" s="412" t="s">
        <v>671</v>
      </c>
      <c r="U16" s="412" t="s">
        <v>672</v>
      </c>
      <c r="V16" s="412" t="s">
        <v>673</v>
      </c>
      <c r="W16" s="412" t="s">
        <v>674</v>
      </c>
      <c r="X16" s="412"/>
      <c r="Y16" s="599" t="s">
        <v>277</v>
      </c>
      <c r="Z16" s="884" t="s">
        <v>276</v>
      </c>
      <c r="AA16" s="884"/>
      <c r="AB16" s="816"/>
      <c r="AC16" s="887"/>
      <c r="AD16" s="816"/>
      <c r="AP16" s="35"/>
    </row>
    <row r="17" spans="1:42" ht="12" customHeight="1">
      <c r="J17" s="85"/>
      <c r="K17" s="234">
        <v>1</v>
      </c>
      <c r="L17" s="691" t="s">
        <v>96</v>
      </c>
      <c r="M17" s="691" t="s">
        <v>52</v>
      </c>
      <c r="N17" s="728" t="str">
        <f ca="1">OFFSET(N17,0,-1)</f>
        <v>2</v>
      </c>
      <c r="O17" s="728" t="str">
        <f ca="1">OFFSET(O17,0,-1)</f>
        <v>2</v>
      </c>
      <c r="P17" s="696">
        <f t="shared" ref="P17:Z17" ca="1" si="0">OFFSET(P17,0,-1)+1</f>
        <v>3</v>
      </c>
      <c r="Q17" s="692">
        <f t="shared" ca="1" si="0"/>
        <v>4</v>
      </c>
      <c r="R17" s="692">
        <f t="shared" ca="1" si="0"/>
        <v>5</v>
      </c>
      <c r="S17" s="692">
        <f t="shared" ca="1" si="0"/>
        <v>6</v>
      </c>
      <c r="T17" s="692">
        <f t="shared" ca="1" si="0"/>
        <v>7</v>
      </c>
      <c r="U17" s="692">
        <f t="shared" ca="1" si="0"/>
        <v>8</v>
      </c>
      <c r="V17" s="692">
        <f t="shared" ca="1" si="0"/>
        <v>9</v>
      </c>
      <c r="W17" s="696">
        <f t="shared" ca="1" si="0"/>
        <v>10</v>
      </c>
      <c r="X17" s="728">
        <f ca="1">OFFSET(X17,0,-1)</f>
        <v>10</v>
      </c>
      <c r="Y17" s="692">
        <f t="shared" ca="1" si="0"/>
        <v>11</v>
      </c>
      <c r="Z17" s="894">
        <f t="shared" ca="1" si="0"/>
        <v>12</v>
      </c>
      <c r="AA17" s="894"/>
      <c r="AB17" s="692">
        <f ca="1">OFFSET(AB17,0,-2)+1</f>
        <v>13</v>
      </c>
      <c r="AC17" s="693">
        <f ca="1">OFFSET(AC17,0,-1)</f>
        <v>13</v>
      </c>
      <c r="AD17" s="692">
        <f ca="1">OFFSET(AD17,0,-1)+1</f>
        <v>14</v>
      </c>
    </row>
    <row r="18" spans="1:42" ht="22.5">
      <c r="A18" s="889">
        <v>1</v>
      </c>
      <c r="B18" s="674"/>
      <c r="C18" s="674"/>
      <c r="D18" s="674"/>
      <c r="E18" s="675"/>
      <c r="F18" s="675"/>
      <c r="G18" s="676"/>
      <c r="H18" s="676"/>
      <c r="I18" s="673"/>
      <c r="J18" s="645"/>
      <c r="K18" s="645"/>
      <c r="L18" s="690">
        <f>mergeValue(A18)</f>
        <v>1</v>
      </c>
      <c r="M18" s="616" t="s">
        <v>23</v>
      </c>
      <c r="N18" s="658"/>
      <c r="O18" s="872" t="str">
        <f>IF('Перечень тарифов'!J21="","","" &amp; 'Перечень тарифов'!J21 &amp; "")</f>
        <v>Тариф на горячую воду в закрытой системе горячего водоснабжения</v>
      </c>
      <c r="P18" s="872"/>
      <c r="Q18" s="872"/>
      <c r="R18" s="872"/>
      <c r="S18" s="872"/>
      <c r="T18" s="872"/>
      <c r="U18" s="872"/>
      <c r="V18" s="872"/>
      <c r="W18" s="872"/>
      <c r="X18" s="872"/>
      <c r="Y18" s="872"/>
      <c r="Z18" s="872"/>
      <c r="AA18" s="872"/>
      <c r="AB18" s="872"/>
      <c r="AC18" s="872"/>
      <c r="AD18" s="531" t="s">
        <v>514</v>
      </c>
    </row>
    <row r="19" spans="1:42" ht="22.5">
      <c r="A19" s="889"/>
      <c r="B19" s="889">
        <v>1</v>
      </c>
      <c r="C19" s="674"/>
      <c r="D19" s="674"/>
      <c r="E19" s="677"/>
      <c r="F19" s="676"/>
      <c r="G19" s="676"/>
      <c r="H19" s="676"/>
      <c r="I19" s="651"/>
      <c r="J19" s="646"/>
      <c r="K19" s="628"/>
      <c r="L19" s="690" t="str">
        <f>mergeValue(A19) &amp;"."&amp; mergeValue(B19)</f>
        <v>1.1</v>
      </c>
      <c r="M19" s="635" t="s">
        <v>18</v>
      </c>
      <c r="N19" s="658"/>
      <c r="O19" s="872" t="str">
        <f>IF('Перечень тарифов'!N21="","","" &amp; 'Перечень тарифов'!N21 &amp; "")</f>
        <v>город Ярославль, город Ярославль (78701000);</v>
      </c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  <c r="AC19" s="872"/>
      <c r="AD19" s="531" t="s">
        <v>515</v>
      </c>
    </row>
    <row r="20" spans="1:42" hidden="1">
      <c r="A20" s="889"/>
      <c r="B20" s="889"/>
      <c r="C20" s="889">
        <v>1</v>
      </c>
      <c r="D20" s="674"/>
      <c r="E20" s="677"/>
      <c r="F20" s="676"/>
      <c r="G20" s="676"/>
      <c r="H20" s="676"/>
      <c r="I20" s="683"/>
      <c r="J20" s="646"/>
      <c r="K20" s="632"/>
      <c r="L20" s="690" t="str">
        <f>mergeValue(A20) &amp;"."&amp; mergeValue(B20)&amp;"."&amp; mergeValue(C20)</f>
        <v>1.1.1</v>
      </c>
      <c r="M20" s="636"/>
      <c r="N20" s="658"/>
      <c r="O20" s="872"/>
      <c r="P20" s="872"/>
      <c r="Q20" s="872"/>
      <c r="R20" s="872"/>
      <c r="S20" s="872"/>
      <c r="T20" s="872"/>
      <c r="U20" s="872"/>
      <c r="V20" s="872"/>
      <c r="W20" s="872"/>
      <c r="X20" s="872"/>
      <c r="Y20" s="872"/>
      <c r="Z20" s="872"/>
      <c r="AA20" s="872"/>
      <c r="AB20" s="872"/>
      <c r="AC20" s="872"/>
      <c r="AD20" s="531"/>
      <c r="AH20" s="669"/>
    </row>
    <row r="21" spans="1:42" ht="33.75">
      <c r="A21" s="889"/>
      <c r="B21" s="889"/>
      <c r="C21" s="889"/>
      <c r="D21" s="889">
        <v>1</v>
      </c>
      <c r="E21" s="677"/>
      <c r="F21" s="676"/>
      <c r="G21" s="676"/>
      <c r="H21" s="870"/>
      <c r="I21" s="646"/>
      <c r="J21" s="646"/>
      <c r="K21" s="632"/>
      <c r="L21" s="690" t="str">
        <f>mergeValue(A21) &amp;"."&amp; mergeValue(B21)&amp;"."&amp; mergeValue(C21)&amp;"."&amp; mergeValue(D21)</f>
        <v>1.1.1.1</v>
      </c>
      <c r="M21" s="637" t="s">
        <v>412</v>
      </c>
      <c r="N21" s="658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B21" s="871"/>
      <c r="AC21" s="871"/>
      <c r="AD21" s="531" t="s">
        <v>676</v>
      </c>
      <c r="AH21" s="669"/>
    </row>
    <row r="22" spans="1:42" ht="33.75">
      <c r="A22" s="889"/>
      <c r="B22" s="889"/>
      <c r="C22" s="889"/>
      <c r="D22" s="889"/>
      <c r="E22" s="890" t="s">
        <v>96</v>
      </c>
      <c r="F22" s="674"/>
      <c r="G22" s="676"/>
      <c r="H22" s="870"/>
      <c r="I22" s="870"/>
      <c r="J22" s="750"/>
      <c r="K22" s="632"/>
      <c r="L22" s="690" t="str">
        <f>mergeValue(A22) &amp;"."&amp; mergeValue(B22)&amp;"."&amp; mergeValue(C22)&amp;"."&amp; mergeValue(D22)&amp;"."&amp; mergeValue(E22)</f>
        <v>1.1.1.1.1</v>
      </c>
      <c r="M22" s="641" t="s">
        <v>10</v>
      </c>
      <c r="N22" s="659"/>
      <c r="O22" s="875" t="s">
        <v>3</v>
      </c>
      <c r="P22" s="875"/>
      <c r="Q22" s="875"/>
      <c r="R22" s="875"/>
      <c r="S22" s="875"/>
      <c r="T22" s="875"/>
      <c r="U22" s="875"/>
      <c r="V22" s="875"/>
      <c r="W22" s="875"/>
      <c r="X22" s="875"/>
      <c r="Y22" s="875"/>
      <c r="Z22" s="875"/>
      <c r="AA22" s="875"/>
      <c r="AB22" s="875"/>
      <c r="AC22" s="875"/>
      <c r="AD22" s="531" t="s">
        <v>516</v>
      </c>
      <c r="AF22" s="669" t="str">
        <f>strCheckUnique(AG22:AG35)</f>
        <v/>
      </c>
      <c r="AH22" s="669"/>
    </row>
    <row r="23" spans="1:42" ht="20.100000000000001" customHeight="1">
      <c r="A23" s="889"/>
      <c r="B23" s="889"/>
      <c r="C23" s="889"/>
      <c r="D23" s="889"/>
      <c r="E23" s="890"/>
      <c r="F23" s="889">
        <v>1</v>
      </c>
      <c r="G23" s="674"/>
      <c r="H23" s="870"/>
      <c r="I23" s="870"/>
      <c r="J23" s="870"/>
      <c r="K23" s="683"/>
      <c r="L23" s="690" t="str">
        <f>mergeValue(A23) &amp;"."&amp; mergeValue(B23)&amp;"."&amp; mergeValue(C23)&amp;"."&amp; mergeValue(D23)&amp;"."&amp; mergeValue(E23)&amp;"."&amp; mergeValue(F23)</f>
        <v>1.1.1.1.1.1</v>
      </c>
      <c r="M23" s="756" t="s">
        <v>1244</v>
      </c>
      <c r="N23" s="878"/>
      <c r="O23" s="648"/>
      <c r="P23" s="648"/>
      <c r="Q23" s="648"/>
      <c r="R23" s="648"/>
      <c r="S23" s="648"/>
      <c r="T23" s="648"/>
      <c r="U23" s="648"/>
      <c r="V23" s="648"/>
      <c r="W23" s="719"/>
      <c r="X23" s="648"/>
      <c r="Y23" s="873" t="s">
        <v>1195</v>
      </c>
      <c r="Z23" s="893" t="s">
        <v>87</v>
      </c>
      <c r="AA23" s="873" t="s">
        <v>918</v>
      </c>
      <c r="AB23" s="893" t="s">
        <v>88</v>
      </c>
      <c r="AC23" s="657"/>
      <c r="AD23" s="880" t="s">
        <v>679</v>
      </c>
      <c r="AE23" s="664" t="str">
        <f>strCheckDate(O25:AC25)</f>
        <v/>
      </c>
      <c r="AG23" s="669" t="str">
        <f>IF(M23="","",M23 )</f>
        <v>От РК-2 через сети потребителей</v>
      </c>
      <c r="AH23" s="669"/>
      <c r="AI23" s="669"/>
      <c r="AJ23" s="669"/>
    </row>
    <row r="24" spans="1:42" s="628" customFormat="1" ht="20.100000000000001" customHeight="1">
      <c r="A24" s="889"/>
      <c r="B24" s="889"/>
      <c r="C24" s="889"/>
      <c r="D24" s="889"/>
      <c r="E24" s="890"/>
      <c r="F24" s="889"/>
      <c r="G24" s="674">
        <v>1</v>
      </c>
      <c r="H24" s="870"/>
      <c r="I24" s="870"/>
      <c r="J24" s="870"/>
      <c r="K24" s="683"/>
      <c r="L24" s="690" t="str">
        <f>mergeValue(A24) &amp;"."&amp; mergeValue(B24)&amp;"."&amp; mergeValue(C24)&amp;"."&amp; mergeValue(D24)&amp;"."&amp; mergeValue(E24)&amp;"."&amp; mergeValue(F24)&amp;"."&amp; mergeValue(G24)</f>
        <v>1.1.1.1.1.1.1</v>
      </c>
      <c r="M24" s="623" t="s">
        <v>989</v>
      </c>
      <c r="N24" s="878"/>
      <c r="O24" s="648"/>
      <c r="P24" s="785">
        <v>0</v>
      </c>
      <c r="Q24" s="785">
        <v>31.04</v>
      </c>
      <c r="R24" s="785">
        <v>1761.06</v>
      </c>
      <c r="S24" s="648"/>
      <c r="T24" s="648"/>
      <c r="U24" s="648"/>
      <c r="V24" s="648"/>
      <c r="W24" s="719"/>
      <c r="X24" s="648"/>
      <c r="Y24" s="873"/>
      <c r="Z24" s="893"/>
      <c r="AA24" s="873"/>
      <c r="AB24" s="893"/>
      <c r="AC24" s="657"/>
      <c r="AD24" s="881"/>
      <c r="AE24" s="664"/>
      <c r="AF24" s="664"/>
      <c r="AG24" s="669"/>
      <c r="AH24" s="669"/>
      <c r="AI24" s="669"/>
      <c r="AJ24" s="669"/>
      <c r="AK24" s="664"/>
      <c r="AL24" s="664"/>
      <c r="AM24" s="664"/>
      <c r="AN24" s="664"/>
      <c r="AO24" s="664"/>
      <c r="AP24" s="664"/>
    </row>
    <row r="25" spans="1:42" ht="20.100000000000001" hidden="1" customHeight="1">
      <c r="A25" s="889"/>
      <c r="B25" s="889"/>
      <c r="C25" s="889"/>
      <c r="D25" s="889"/>
      <c r="E25" s="890"/>
      <c r="F25" s="889"/>
      <c r="G25" s="674"/>
      <c r="H25" s="870"/>
      <c r="I25" s="870"/>
      <c r="J25" s="870"/>
      <c r="K25" s="683"/>
      <c r="L25" s="640"/>
      <c r="M25" s="689"/>
      <c r="N25" s="878"/>
      <c r="O25" s="665"/>
      <c r="P25" s="665"/>
      <c r="Q25" s="662"/>
      <c r="R25" s="663" t="str">
        <f>Y23 &amp; "-" &amp; AA23</f>
        <v>01.12.2022-31.12.2023</v>
      </c>
      <c r="S25" s="663"/>
      <c r="T25" s="663"/>
      <c r="U25" s="663"/>
      <c r="V25" s="663"/>
      <c r="W25" s="733"/>
      <c r="X25" s="663"/>
      <c r="Y25" s="873"/>
      <c r="Z25" s="893"/>
      <c r="AA25" s="874"/>
      <c r="AB25" s="893"/>
      <c r="AC25" s="657"/>
      <c r="AD25" s="881"/>
      <c r="AH25" s="669"/>
    </row>
    <row r="26" spans="1:42" s="628" customFormat="1" ht="15" customHeight="1">
      <c r="A26" s="889"/>
      <c r="B26" s="889"/>
      <c r="C26" s="889"/>
      <c r="D26" s="889"/>
      <c r="E26" s="890"/>
      <c r="F26" s="889"/>
      <c r="G26" s="674"/>
      <c r="H26" s="870"/>
      <c r="I26" s="870"/>
      <c r="J26" s="870"/>
      <c r="K26" s="683"/>
      <c r="L26" s="633"/>
      <c r="M26" s="643" t="s">
        <v>44</v>
      </c>
      <c r="N26" s="649"/>
      <c r="O26" s="634"/>
      <c r="P26" s="634"/>
      <c r="Q26" s="634"/>
      <c r="R26" s="634"/>
      <c r="S26" s="634"/>
      <c r="T26" s="634"/>
      <c r="U26" s="634"/>
      <c r="V26" s="634"/>
      <c r="W26" s="704"/>
      <c r="X26" s="634"/>
      <c r="Y26" s="656"/>
      <c r="Z26" s="650"/>
      <c r="AA26" s="650"/>
      <c r="AB26" s="650"/>
      <c r="AC26" s="647"/>
      <c r="AD26" s="881"/>
      <c r="AE26" s="664"/>
      <c r="AF26" s="664"/>
      <c r="AG26" s="664"/>
      <c r="AH26" s="669"/>
      <c r="AI26" s="664"/>
      <c r="AJ26" s="664"/>
      <c r="AK26" s="664"/>
      <c r="AL26" s="664"/>
      <c r="AM26" s="664"/>
      <c r="AN26" s="664"/>
      <c r="AO26" s="664"/>
      <c r="AP26" s="664"/>
    </row>
    <row r="27" spans="1:42" s="699" customFormat="1" ht="20.100000000000001" customHeight="1">
      <c r="A27" s="889"/>
      <c r="B27" s="889"/>
      <c r="C27" s="889"/>
      <c r="D27" s="889"/>
      <c r="E27" s="890"/>
      <c r="F27" s="889">
        <v>2</v>
      </c>
      <c r="G27" s="741"/>
      <c r="H27" s="870"/>
      <c r="I27" s="870"/>
      <c r="J27" s="870" t="s">
        <v>1209</v>
      </c>
      <c r="K27" s="750"/>
      <c r="L27" s="772" t="str">
        <f>mergeValue(A27) &amp;"."&amp; mergeValue(B27)&amp;"."&amp; mergeValue(C27)&amp;"."&amp; mergeValue(D27)&amp;"."&amp; mergeValue(E27)&amp;"."&amp; mergeValue(F27)</f>
        <v>1.1.1.1.1.2</v>
      </c>
      <c r="M27" s="757" t="s">
        <v>1245</v>
      </c>
      <c r="N27" s="878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873" t="s">
        <v>1195</v>
      </c>
      <c r="Z27" s="893" t="s">
        <v>87</v>
      </c>
      <c r="AA27" s="873" t="s">
        <v>918</v>
      </c>
      <c r="AB27" s="893" t="s">
        <v>88</v>
      </c>
      <c r="AC27" s="729"/>
      <c r="AD27" s="881"/>
      <c r="AE27" s="734" t="str">
        <f>strCheckDate(O29:AC29)</f>
        <v/>
      </c>
      <c r="AF27" s="734"/>
      <c r="AG27" s="737" t="str">
        <f>IF(M27="","",M27 )</f>
        <v>От РК-2 через сети ФГБУ ЦЖКУ</v>
      </c>
      <c r="AH27" s="737"/>
      <c r="AI27" s="737"/>
      <c r="AJ27" s="737"/>
      <c r="AK27" s="734"/>
      <c r="AL27" s="734"/>
      <c r="AM27" s="734"/>
      <c r="AN27" s="734"/>
      <c r="AO27" s="734"/>
      <c r="AP27" s="734"/>
    </row>
    <row r="28" spans="1:42" s="699" customFormat="1" ht="20.100000000000001" customHeight="1">
      <c r="A28" s="889"/>
      <c r="B28" s="889"/>
      <c r="C28" s="889"/>
      <c r="D28" s="889"/>
      <c r="E28" s="890"/>
      <c r="F28" s="889"/>
      <c r="G28" s="741">
        <v>1</v>
      </c>
      <c r="H28" s="870"/>
      <c r="I28" s="870"/>
      <c r="J28" s="870"/>
      <c r="K28" s="750"/>
      <c r="L28" s="752" t="str">
        <f>mergeValue(A28) &amp;"."&amp; mergeValue(B28)&amp;"."&amp; mergeValue(C28)&amp;"."&amp; mergeValue(D28)&amp;"."&amp; mergeValue(E28)&amp;"."&amp; mergeValue(F28)&amp;"."&amp; mergeValue(G28)</f>
        <v>1.1.1.1.1.2.1</v>
      </c>
      <c r="M28" s="623" t="s">
        <v>989</v>
      </c>
      <c r="N28" s="892"/>
      <c r="O28" s="719"/>
      <c r="P28" s="785">
        <v>0</v>
      </c>
      <c r="Q28" s="785">
        <v>31.04</v>
      </c>
      <c r="R28" s="785">
        <v>2249.79</v>
      </c>
      <c r="S28" s="719"/>
      <c r="T28" s="719"/>
      <c r="U28" s="719"/>
      <c r="V28" s="719"/>
      <c r="W28" s="719"/>
      <c r="X28" s="719"/>
      <c r="Y28" s="873"/>
      <c r="Z28" s="893"/>
      <c r="AA28" s="873"/>
      <c r="AB28" s="893"/>
      <c r="AC28" s="729"/>
      <c r="AD28" s="881"/>
      <c r="AE28" s="734"/>
      <c r="AF28" s="734"/>
      <c r="AG28" s="737"/>
      <c r="AH28" s="737"/>
      <c r="AI28" s="737"/>
      <c r="AJ28" s="737"/>
      <c r="AK28" s="734"/>
      <c r="AL28" s="734"/>
      <c r="AM28" s="734"/>
      <c r="AN28" s="734"/>
      <c r="AO28" s="734"/>
      <c r="AP28" s="734"/>
    </row>
    <row r="29" spans="1:42" s="699" customFormat="1" ht="20.100000000000001" hidden="1" customHeight="1">
      <c r="A29" s="889"/>
      <c r="B29" s="889"/>
      <c r="C29" s="889"/>
      <c r="D29" s="889"/>
      <c r="E29" s="890"/>
      <c r="F29" s="889"/>
      <c r="G29" s="741"/>
      <c r="H29" s="870"/>
      <c r="I29" s="870"/>
      <c r="J29" s="870"/>
      <c r="K29" s="750"/>
      <c r="L29" s="711"/>
      <c r="M29" s="753"/>
      <c r="N29" s="878"/>
      <c r="O29" s="735"/>
      <c r="P29" s="735"/>
      <c r="Q29" s="732"/>
      <c r="R29" s="733" t="str">
        <f>Y27 &amp; "-" &amp; AA27</f>
        <v>01.12.2022-31.12.2023</v>
      </c>
      <c r="S29" s="733"/>
      <c r="T29" s="733"/>
      <c r="U29" s="733"/>
      <c r="V29" s="733"/>
      <c r="W29" s="733"/>
      <c r="X29" s="733"/>
      <c r="Y29" s="873"/>
      <c r="Z29" s="893"/>
      <c r="AA29" s="874"/>
      <c r="AB29" s="893"/>
      <c r="AC29" s="729"/>
      <c r="AD29" s="881"/>
      <c r="AE29" s="734"/>
      <c r="AF29" s="734"/>
      <c r="AG29" s="734"/>
      <c r="AH29" s="737"/>
      <c r="AI29" s="734"/>
      <c r="AJ29" s="734"/>
      <c r="AK29" s="734"/>
      <c r="AL29" s="734"/>
      <c r="AM29" s="734"/>
      <c r="AN29" s="734"/>
      <c r="AO29" s="734"/>
      <c r="AP29" s="734"/>
    </row>
    <row r="30" spans="1:42" s="699" customFormat="1" ht="15" customHeight="1">
      <c r="A30" s="889"/>
      <c r="B30" s="889"/>
      <c r="C30" s="889"/>
      <c r="D30" s="889"/>
      <c r="E30" s="890"/>
      <c r="F30" s="889"/>
      <c r="G30" s="741"/>
      <c r="H30" s="870"/>
      <c r="I30" s="870"/>
      <c r="J30" s="870"/>
      <c r="K30" s="750"/>
      <c r="L30" s="703"/>
      <c r="M30" s="714" t="s">
        <v>44</v>
      </c>
      <c r="N30" s="720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27"/>
      <c r="Z30" s="721"/>
      <c r="AA30" s="721"/>
      <c r="AB30" s="721"/>
      <c r="AC30" s="718"/>
      <c r="AD30" s="881"/>
      <c r="AE30" s="734"/>
      <c r="AF30" s="734"/>
      <c r="AG30" s="734"/>
      <c r="AH30" s="737"/>
      <c r="AI30" s="734"/>
      <c r="AJ30" s="734"/>
      <c r="AK30" s="734"/>
      <c r="AL30" s="734"/>
      <c r="AM30" s="734"/>
      <c r="AN30" s="734"/>
      <c r="AO30" s="734"/>
      <c r="AP30" s="734"/>
    </row>
    <row r="31" spans="1:42" s="699" customFormat="1" ht="20.100000000000001" customHeight="1">
      <c r="A31" s="889"/>
      <c r="B31" s="889"/>
      <c r="C31" s="889"/>
      <c r="D31" s="889"/>
      <c r="E31" s="890"/>
      <c r="F31" s="889">
        <v>3</v>
      </c>
      <c r="G31" s="741"/>
      <c r="H31" s="870"/>
      <c r="I31" s="870"/>
      <c r="J31" s="870" t="s">
        <v>1209</v>
      </c>
      <c r="K31" s="750"/>
      <c r="L31" s="772" t="str">
        <f>mergeValue(A31) &amp;"."&amp; mergeValue(B31)&amp;"."&amp; mergeValue(C31)&amp;"."&amp; mergeValue(D31)&amp;"."&amp; mergeValue(E31)&amp;"."&amp; mergeValue(F31)</f>
        <v>1.1.1.1.1.3</v>
      </c>
      <c r="M31" s="757" t="s">
        <v>1246</v>
      </c>
      <c r="N31" s="878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873" t="s">
        <v>1195</v>
      </c>
      <c r="Z31" s="893" t="s">
        <v>87</v>
      </c>
      <c r="AA31" s="873" t="s">
        <v>918</v>
      </c>
      <c r="AB31" s="893" t="s">
        <v>88</v>
      </c>
      <c r="AC31" s="729"/>
      <c r="AD31" s="881"/>
      <c r="AE31" s="734" t="str">
        <f>strCheckDate(O33:AC33)</f>
        <v/>
      </c>
      <c r="AF31" s="734"/>
      <c r="AG31" s="737" t="str">
        <f>IF(M31="","",M31 )</f>
        <v>От РК-2 через сети АО "ЯЭС"</v>
      </c>
      <c r="AH31" s="737"/>
      <c r="AI31" s="737"/>
      <c r="AJ31" s="737"/>
      <c r="AK31" s="734"/>
      <c r="AL31" s="734"/>
      <c r="AM31" s="734"/>
      <c r="AN31" s="734"/>
      <c r="AO31" s="734"/>
      <c r="AP31" s="734"/>
    </row>
    <row r="32" spans="1:42" s="699" customFormat="1" ht="20.100000000000001" customHeight="1">
      <c r="A32" s="889"/>
      <c r="B32" s="889"/>
      <c r="C32" s="889"/>
      <c r="D32" s="889"/>
      <c r="E32" s="890"/>
      <c r="F32" s="889"/>
      <c r="G32" s="741">
        <v>1</v>
      </c>
      <c r="H32" s="870"/>
      <c r="I32" s="870"/>
      <c r="J32" s="870"/>
      <c r="K32" s="750"/>
      <c r="L32" s="752" t="str">
        <f>mergeValue(A32) &amp;"."&amp; mergeValue(B32)&amp;"."&amp; mergeValue(C32)&amp;"."&amp; mergeValue(D32)&amp;"."&amp; mergeValue(E32)&amp;"."&amp; mergeValue(F32)&amp;"."&amp; mergeValue(G32)</f>
        <v>1.1.1.1.1.3.1</v>
      </c>
      <c r="M32" s="623" t="s">
        <v>989</v>
      </c>
      <c r="N32" s="892"/>
      <c r="O32" s="719"/>
      <c r="P32" s="785">
        <v>0</v>
      </c>
      <c r="Q32" s="785">
        <v>31.04</v>
      </c>
      <c r="R32" s="785">
        <v>2101.83</v>
      </c>
      <c r="S32" s="719"/>
      <c r="T32" s="719"/>
      <c r="U32" s="719"/>
      <c r="V32" s="719"/>
      <c r="W32" s="719"/>
      <c r="X32" s="719"/>
      <c r="Y32" s="873"/>
      <c r="Z32" s="893"/>
      <c r="AA32" s="873"/>
      <c r="AB32" s="893"/>
      <c r="AC32" s="729"/>
      <c r="AD32" s="881"/>
      <c r="AE32" s="734"/>
      <c r="AF32" s="734"/>
      <c r="AG32" s="737"/>
      <c r="AH32" s="737"/>
      <c r="AI32" s="737"/>
      <c r="AJ32" s="737"/>
      <c r="AK32" s="734"/>
      <c r="AL32" s="734"/>
      <c r="AM32" s="734"/>
      <c r="AN32" s="734"/>
      <c r="AO32" s="734"/>
      <c r="AP32" s="734"/>
    </row>
    <row r="33" spans="1:42" s="699" customFormat="1" ht="20.100000000000001" hidden="1" customHeight="1">
      <c r="A33" s="889"/>
      <c r="B33" s="889"/>
      <c r="C33" s="889"/>
      <c r="D33" s="889"/>
      <c r="E33" s="890"/>
      <c r="F33" s="889"/>
      <c r="G33" s="741"/>
      <c r="H33" s="870"/>
      <c r="I33" s="870"/>
      <c r="J33" s="870"/>
      <c r="K33" s="750"/>
      <c r="L33" s="711"/>
      <c r="M33" s="753"/>
      <c r="N33" s="878"/>
      <c r="O33" s="735"/>
      <c r="P33" s="735"/>
      <c r="Q33" s="732"/>
      <c r="R33" s="733" t="str">
        <f>Y31 &amp; "-" &amp; AA31</f>
        <v>01.12.2022-31.12.2023</v>
      </c>
      <c r="S33" s="733"/>
      <c r="T33" s="733"/>
      <c r="U33" s="733"/>
      <c r="V33" s="733"/>
      <c r="W33" s="733"/>
      <c r="X33" s="733"/>
      <c r="Y33" s="873"/>
      <c r="Z33" s="893"/>
      <c r="AA33" s="874"/>
      <c r="AB33" s="893"/>
      <c r="AC33" s="729"/>
      <c r="AD33" s="881"/>
      <c r="AE33" s="734"/>
      <c r="AF33" s="734"/>
      <c r="AG33" s="734"/>
      <c r="AH33" s="737"/>
      <c r="AI33" s="734"/>
      <c r="AJ33" s="734"/>
      <c r="AK33" s="734"/>
      <c r="AL33" s="734"/>
      <c r="AM33" s="734"/>
      <c r="AN33" s="734"/>
      <c r="AO33" s="734"/>
      <c r="AP33" s="734"/>
    </row>
    <row r="34" spans="1:42" s="699" customFormat="1" ht="15" customHeight="1">
      <c r="A34" s="889"/>
      <c r="B34" s="889"/>
      <c r="C34" s="889"/>
      <c r="D34" s="889"/>
      <c r="E34" s="890"/>
      <c r="F34" s="889"/>
      <c r="G34" s="741"/>
      <c r="H34" s="870"/>
      <c r="I34" s="870"/>
      <c r="J34" s="870"/>
      <c r="K34" s="750"/>
      <c r="L34" s="703"/>
      <c r="M34" s="714" t="s">
        <v>44</v>
      </c>
      <c r="N34" s="720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27"/>
      <c r="Z34" s="721"/>
      <c r="AA34" s="721"/>
      <c r="AB34" s="721"/>
      <c r="AC34" s="718"/>
      <c r="AD34" s="881"/>
      <c r="AE34" s="734"/>
      <c r="AF34" s="734"/>
      <c r="AG34" s="734"/>
      <c r="AH34" s="737"/>
      <c r="AI34" s="734"/>
      <c r="AJ34" s="734"/>
      <c r="AK34" s="734"/>
      <c r="AL34" s="734"/>
      <c r="AM34" s="734"/>
      <c r="AN34" s="734"/>
      <c r="AO34" s="734"/>
      <c r="AP34" s="734"/>
    </row>
    <row r="35" spans="1:42" customFormat="1" ht="15" customHeight="1">
      <c r="A35" s="889"/>
      <c r="B35" s="889"/>
      <c r="C35" s="889"/>
      <c r="D35" s="889"/>
      <c r="E35" s="890"/>
      <c r="F35" s="678"/>
      <c r="G35" s="676"/>
      <c r="H35" s="870"/>
      <c r="I35" s="870"/>
      <c r="J35" s="750"/>
      <c r="K35" s="652"/>
      <c r="L35" s="633"/>
      <c r="M35" s="642" t="s">
        <v>413</v>
      </c>
      <c r="N35" s="649"/>
      <c r="O35" s="634"/>
      <c r="P35" s="634"/>
      <c r="Q35" s="634"/>
      <c r="R35" s="634"/>
      <c r="S35" s="634"/>
      <c r="T35" s="634"/>
      <c r="U35" s="634"/>
      <c r="V35" s="634"/>
      <c r="W35" s="704"/>
      <c r="X35" s="634"/>
      <c r="Y35" s="656"/>
      <c r="Z35" s="650"/>
      <c r="AA35" s="650"/>
      <c r="AB35" s="650"/>
      <c r="AC35" s="647"/>
      <c r="AD35" s="882"/>
      <c r="AE35" s="666"/>
      <c r="AF35" s="666"/>
      <c r="AG35" s="666"/>
      <c r="AH35" s="669"/>
      <c r="AI35" s="666"/>
      <c r="AJ35" s="664"/>
      <c r="AK35" s="664"/>
      <c r="AL35" s="283"/>
      <c r="AM35" s="283"/>
      <c r="AN35" s="283"/>
      <c r="AO35" s="283"/>
      <c r="AP35" s="283"/>
    </row>
    <row r="36" spans="1:42" s="699" customFormat="1" ht="33.75">
      <c r="A36" s="889"/>
      <c r="B36" s="889"/>
      <c r="C36" s="889"/>
      <c r="D36" s="889"/>
      <c r="E36" s="890" t="s">
        <v>52</v>
      </c>
      <c r="F36" s="741"/>
      <c r="G36" s="771"/>
      <c r="H36" s="870"/>
      <c r="I36" s="870" t="s">
        <v>1209</v>
      </c>
      <c r="J36" s="750"/>
      <c r="K36" s="702"/>
      <c r="L36" s="772" t="str">
        <f>mergeValue(A36) &amp;"."&amp; mergeValue(B36)&amp;"."&amp; mergeValue(C36)&amp;"."&amp; mergeValue(D36)&amp;"."&amp; mergeValue(E36)</f>
        <v>1.1.1.1.2</v>
      </c>
      <c r="M36" s="712" t="s">
        <v>10</v>
      </c>
      <c r="N36" s="731"/>
      <c r="O36" s="875" t="s">
        <v>710</v>
      </c>
      <c r="P36" s="875"/>
      <c r="Q36" s="875"/>
      <c r="R36" s="875"/>
      <c r="S36" s="875"/>
      <c r="T36" s="875"/>
      <c r="U36" s="875"/>
      <c r="V36" s="875"/>
      <c r="W36" s="875"/>
      <c r="X36" s="875"/>
      <c r="Y36" s="875"/>
      <c r="Z36" s="875"/>
      <c r="AA36" s="875"/>
      <c r="AB36" s="875"/>
      <c r="AC36" s="875"/>
      <c r="AD36" s="531" t="s">
        <v>516</v>
      </c>
      <c r="AE36" s="734"/>
      <c r="AF36" s="737" t="str">
        <f>strCheckUnique(AG36:AG45)</f>
        <v/>
      </c>
      <c r="AG36" s="734"/>
      <c r="AH36" s="737"/>
      <c r="AI36" s="734"/>
      <c r="AJ36" s="734"/>
      <c r="AK36" s="734"/>
      <c r="AL36" s="734"/>
      <c r="AM36" s="734"/>
      <c r="AN36" s="734"/>
      <c r="AO36" s="734"/>
      <c r="AP36" s="734"/>
    </row>
    <row r="37" spans="1:42" s="699" customFormat="1" ht="21" customHeight="1">
      <c r="A37" s="889"/>
      <c r="B37" s="889"/>
      <c r="C37" s="889"/>
      <c r="D37" s="889"/>
      <c r="E37" s="890"/>
      <c r="F37" s="889">
        <v>1</v>
      </c>
      <c r="G37" s="741"/>
      <c r="H37" s="870"/>
      <c r="I37" s="870"/>
      <c r="J37" s="870"/>
      <c r="K37" s="750"/>
      <c r="L37" s="772" t="str">
        <f>mergeValue(A37) &amp;"."&amp; mergeValue(B37)&amp;"."&amp; mergeValue(C37)&amp;"."&amp; mergeValue(D37)&amp;"."&amp; mergeValue(E37)&amp;"."&amp; mergeValue(F37)</f>
        <v>1.1.1.1.2.1</v>
      </c>
      <c r="M37" s="757" t="s">
        <v>1245</v>
      </c>
      <c r="N37" s="878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873" t="s">
        <v>1195</v>
      </c>
      <c r="Z37" s="893" t="s">
        <v>87</v>
      </c>
      <c r="AA37" s="873" t="s">
        <v>918</v>
      </c>
      <c r="AB37" s="893" t="s">
        <v>88</v>
      </c>
      <c r="AC37" s="729"/>
      <c r="AD37" s="880" t="s">
        <v>679</v>
      </c>
      <c r="AE37" s="734" t="str">
        <f>strCheckDate(O39:AC39)</f>
        <v/>
      </c>
      <c r="AF37" s="734"/>
      <c r="AG37" s="737" t="str">
        <f>IF(M37="","",M37 )</f>
        <v>От РК-2 через сети ФГБУ ЦЖКУ</v>
      </c>
      <c r="AH37" s="737"/>
      <c r="AI37" s="737"/>
      <c r="AJ37" s="737"/>
      <c r="AK37" s="734"/>
      <c r="AL37" s="734"/>
      <c r="AM37" s="734"/>
      <c r="AN37" s="734"/>
      <c r="AO37" s="734"/>
      <c r="AP37" s="734"/>
    </row>
    <row r="38" spans="1:42" s="699" customFormat="1" ht="21" customHeight="1">
      <c r="A38" s="889"/>
      <c r="B38" s="889"/>
      <c r="C38" s="889"/>
      <c r="D38" s="889"/>
      <c r="E38" s="890"/>
      <c r="F38" s="889"/>
      <c r="G38" s="741">
        <v>1</v>
      </c>
      <c r="H38" s="870"/>
      <c r="I38" s="870"/>
      <c r="J38" s="870"/>
      <c r="K38" s="750"/>
      <c r="L38" s="752" t="str">
        <f>mergeValue(A38) &amp;"."&amp; mergeValue(B38)&amp;"."&amp; mergeValue(C38)&amp;"."&amp; mergeValue(D38)&amp;"."&amp; mergeValue(E38)&amp;"."&amp; mergeValue(F38)&amp;"."&amp; mergeValue(G38)</f>
        <v>1.1.1.1.2.1.1</v>
      </c>
      <c r="M38" s="623" t="s">
        <v>989</v>
      </c>
      <c r="N38" s="892"/>
      <c r="O38" s="719"/>
      <c r="P38" s="785">
        <v>0</v>
      </c>
      <c r="Q38" s="785">
        <v>37.25</v>
      </c>
      <c r="R38" s="785">
        <v>2699.75</v>
      </c>
      <c r="S38" s="719"/>
      <c r="T38" s="719"/>
      <c r="U38" s="719"/>
      <c r="V38" s="719"/>
      <c r="W38" s="719"/>
      <c r="X38" s="719"/>
      <c r="Y38" s="873"/>
      <c r="Z38" s="893"/>
      <c r="AA38" s="873"/>
      <c r="AB38" s="893"/>
      <c r="AC38" s="729"/>
      <c r="AD38" s="881"/>
      <c r="AE38" s="734"/>
      <c r="AF38" s="734"/>
      <c r="AG38" s="737"/>
      <c r="AH38" s="737"/>
      <c r="AI38" s="737"/>
      <c r="AJ38" s="737"/>
      <c r="AK38" s="734"/>
      <c r="AL38" s="734"/>
      <c r="AM38" s="734"/>
      <c r="AN38" s="734"/>
      <c r="AO38" s="734"/>
      <c r="AP38" s="734"/>
    </row>
    <row r="39" spans="1:42" s="699" customFormat="1" ht="21" hidden="1" customHeight="1">
      <c r="A39" s="889"/>
      <c r="B39" s="889"/>
      <c r="C39" s="889"/>
      <c r="D39" s="889"/>
      <c r="E39" s="890"/>
      <c r="F39" s="889"/>
      <c r="G39" s="741"/>
      <c r="H39" s="870"/>
      <c r="I39" s="870"/>
      <c r="J39" s="870"/>
      <c r="K39" s="750"/>
      <c r="L39" s="711"/>
      <c r="M39" s="753"/>
      <c r="N39" s="878"/>
      <c r="O39" s="735"/>
      <c r="P39" s="735"/>
      <c r="Q39" s="732"/>
      <c r="R39" s="733" t="str">
        <f>Y37 &amp; "-" &amp; AA37</f>
        <v>01.12.2022-31.12.2023</v>
      </c>
      <c r="S39" s="733"/>
      <c r="T39" s="733"/>
      <c r="U39" s="733"/>
      <c r="V39" s="733"/>
      <c r="W39" s="733"/>
      <c r="X39" s="733"/>
      <c r="Y39" s="873"/>
      <c r="Z39" s="893"/>
      <c r="AA39" s="874"/>
      <c r="AB39" s="893"/>
      <c r="AC39" s="729"/>
      <c r="AD39" s="881"/>
      <c r="AE39" s="734"/>
      <c r="AF39" s="734"/>
      <c r="AG39" s="734"/>
      <c r="AH39" s="737"/>
      <c r="AI39" s="734"/>
      <c r="AJ39" s="734"/>
      <c r="AK39" s="734"/>
      <c r="AL39" s="734"/>
      <c r="AM39" s="734"/>
      <c r="AN39" s="734"/>
      <c r="AO39" s="734"/>
      <c r="AP39" s="734"/>
    </row>
    <row r="40" spans="1:42" s="699" customFormat="1" ht="15" customHeight="1">
      <c r="A40" s="889"/>
      <c r="B40" s="889"/>
      <c r="C40" s="889"/>
      <c r="D40" s="889"/>
      <c r="E40" s="890"/>
      <c r="F40" s="889"/>
      <c r="G40" s="741"/>
      <c r="H40" s="870"/>
      <c r="I40" s="870"/>
      <c r="J40" s="870"/>
      <c r="K40" s="750"/>
      <c r="L40" s="703"/>
      <c r="M40" s="714" t="s">
        <v>44</v>
      </c>
      <c r="N40" s="720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27"/>
      <c r="Z40" s="721"/>
      <c r="AA40" s="721"/>
      <c r="AB40" s="721"/>
      <c r="AC40" s="718"/>
      <c r="AD40" s="881"/>
      <c r="AE40" s="734"/>
      <c r="AF40" s="734"/>
      <c r="AG40" s="734"/>
      <c r="AH40" s="737"/>
      <c r="AI40" s="734"/>
      <c r="AJ40" s="734"/>
      <c r="AK40" s="734"/>
      <c r="AL40" s="734"/>
      <c r="AM40" s="734"/>
      <c r="AN40" s="734"/>
      <c r="AO40" s="734"/>
      <c r="AP40" s="734"/>
    </row>
    <row r="41" spans="1:42" s="699" customFormat="1" ht="21" customHeight="1">
      <c r="A41" s="889"/>
      <c r="B41" s="889"/>
      <c r="C41" s="889"/>
      <c r="D41" s="889"/>
      <c r="E41" s="890"/>
      <c r="F41" s="889">
        <v>2</v>
      </c>
      <c r="G41" s="741"/>
      <c r="H41" s="870"/>
      <c r="I41" s="870"/>
      <c r="J41" s="870" t="s">
        <v>1209</v>
      </c>
      <c r="K41" s="750"/>
      <c r="L41" s="772" t="str">
        <f>mergeValue(A41) &amp;"."&amp; mergeValue(B41)&amp;"."&amp; mergeValue(C41)&amp;"."&amp; mergeValue(D41)&amp;"."&amp; mergeValue(E41)&amp;"."&amp; mergeValue(F41)</f>
        <v>1.1.1.1.2.2</v>
      </c>
      <c r="M41" s="757" t="s">
        <v>1246</v>
      </c>
      <c r="N41" s="878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873" t="s">
        <v>1195</v>
      </c>
      <c r="Z41" s="893" t="s">
        <v>87</v>
      </c>
      <c r="AA41" s="873" t="s">
        <v>918</v>
      </c>
      <c r="AB41" s="893" t="s">
        <v>88</v>
      </c>
      <c r="AC41" s="729"/>
      <c r="AD41" s="881"/>
      <c r="AE41" s="734" t="str">
        <f>strCheckDate(O43:AC43)</f>
        <v/>
      </c>
      <c r="AF41" s="734"/>
      <c r="AG41" s="737" t="str">
        <f>IF(M41="","",M41 )</f>
        <v>От РК-2 через сети АО "ЯЭС"</v>
      </c>
      <c r="AH41" s="737"/>
      <c r="AI41" s="737"/>
      <c r="AJ41" s="737"/>
      <c r="AK41" s="734"/>
      <c r="AL41" s="734"/>
      <c r="AM41" s="734"/>
      <c r="AN41" s="734"/>
      <c r="AO41" s="734"/>
      <c r="AP41" s="734"/>
    </row>
    <row r="42" spans="1:42" s="699" customFormat="1" ht="21" customHeight="1">
      <c r="A42" s="889"/>
      <c r="B42" s="889"/>
      <c r="C42" s="889"/>
      <c r="D42" s="889"/>
      <c r="E42" s="890"/>
      <c r="F42" s="889"/>
      <c r="G42" s="741">
        <v>1</v>
      </c>
      <c r="H42" s="870"/>
      <c r="I42" s="870"/>
      <c r="J42" s="870"/>
      <c r="K42" s="750"/>
      <c r="L42" s="752" t="str">
        <f>mergeValue(A42) &amp;"."&amp; mergeValue(B42)&amp;"."&amp; mergeValue(C42)&amp;"."&amp; mergeValue(D42)&amp;"."&amp; mergeValue(E42)&amp;"."&amp; mergeValue(F42)&amp;"."&amp; mergeValue(G42)</f>
        <v>1.1.1.1.2.2.1</v>
      </c>
      <c r="M42" s="623" t="s">
        <v>989</v>
      </c>
      <c r="N42" s="892"/>
      <c r="O42" s="719"/>
      <c r="P42" s="785">
        <v>0</v>
      </c>
      <c r="Q42" s="785">
        <v>37.25</v>
      </c>
      <c r="R42" s="785">
        <v>2522.1999999999998</v>
      </c>
      <c r="S42" s="719"/>
      <c r="T42" s="719"/>
      <c r="U42" s="719"/>
      <c r="V42" s="719"/>
      <c r="W42" s="719"/>
      <c r="X42" s="719"/>
      <c r="Y42" s="873"/>
      <c r="Z42" s="893"/>
      <c r="AA42" s="873"/>
      <c r="AB42" s="893"/>
      <c r="AC42" s="729"/>
      <c r="AD42" s="881"/>
      <c r="AE42" s="734"/>
      <c r="AF42" s="734"/>
      <c r="AG42" s="737"/>
      <c r="AH42" s="737"/>
      <c r="AI42" s="737"/>
      <c r="AJ42" s="737"/>
      <c r="AK42" s="734"/>
      <c r="AL42" s="734"/>
      <c r="AM42" s="734"/>
      <c r="AN42" s="734"/>
      <c r="AO42" s="734"/>
      <c r="AP42" s="734"/>
    </row>
    <row r="43" spans="1:42" s="699" customFormat="1" ht="21" hidden="1" customHeight="1">
      <c r="A43" s="889"/>
      <c r="B43" s="889"/>
      <c r="C43" s="889"/>
      <c r="D43" s="889"/>
      <c r="E43" s="890"/>
      <c r="F43" s="889"/>
      <c r="G43" s="741"/>
      <c r="H43" s="870"/>
      <c r="I43" s="870"/>
      <c r="J43" s="870"/>
      <c r="K43" s="750"/>
      <c r="L43" s="711"/>
      <c r="M43" s="753"/>
      <c r="N43" s="878"/>
      <c r="O43" s="735"/>
      <c r="P43" s="735"/>
      <c r="Q43" s="732"/>
      <c r="R43" s="733" t="str">
        <f>Y41 &amp; "-" &amp; AA41</f>
        <v>01.12.2022-31.12.2023</v>
      </c>
      <c r="S43" s="733"/>
      <c r="T43" s="733"/>
      <c r="U43" s="733"/>
      <c r="V43" s="733"/>
      <c r="W43" s="733"/>
      <c r="X43" s="733"/>
      <c r="Y43" s="873"/>
      <c r="Z43" s="893"/>
      <c r="AA43" s="874"/>
      <c r="AB43" s="893"/>
      <c r="AC43" s="729"/>
      <c r="AD43" s="881"/>
      <c r="AE43" s="734"/>
      <c r="AF43" s="734"/>
      <c r="AG43" s="734"/>
      <c r="AH43" s="737"/>
      <c r="AI43" s="734"/>
      <c r="AJ43" s="734"/>
      <c r="AK43" s="734"/>
      <c r="AL43" s="734"/>
      <c r="AM43" s="734"/>
      <c r="AN43" s="734"/>
      <c r="AO43" s="734"/>
      <c r="AP43" s="734"/>
    </row>
    <row r="44" spans="1:42" s="699" customFormat="1" ht="15" customHeight="1">
      <c r="A44" s="889"/>
      <c r="B44" s="889"/>
      <c r="C44" s="889"/>
      <c r="D44" s="889"/>
      <c r="E44" s="890"/>
      <c r="F44" s="889"/>
      <c r="G44" s="741"/>
      <c r="H44" s="870"/>
      <c r="I44" s="870"/>
      <c r="J44" s="870"/>
      <c r="K44" s="750"/>
      <c r="L44" s="703"/>
      <c r="M44" s="714" t="s">
        <v>44</v>
      </c>
      <c r="N44" s="720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27"/>
      <c r="Z44" s="721"/>
      <c r="AA44" s="721"/>
      <c r="AB44" s="721"/>
      <c r="AC44" s="718"/>
      <c r="AD44" s="881"/>
      <c r="AE44" s="734"/>
      <c r="AF44" s="734"/>
      <c r="AG44" s="734"/>
      <c r="AH44" s="737"/>
      <c r="AI44" s="734"/>
      <c r="AJ44" s="734"/>
      <c r="AK44" s="734"/>
      <c r="AL44" s="734"/>
      <c r="AM44" s="734"/>
      <c r="AN44" s="734"/>
      <c r="AO44" s="734"/>
      <c r="AP44" s="734"/>
    </row>
    <row r="45" spans="1:42" s="698" customFormat="1" ht="15" customHeight="1">
      <c r="A45" s="889"/>
      <c r="B45" s="889"/>
      <c r="C45" s="889"/>
      <c r="D45" s="889"/>
      <c r="E45" s="890"/>
      <c r="F45" s="745" t="s">
        <v>256</v>
      </c>
      <c r="G45" s="771"/>
      <c r="H45" s="870"/>
      <c r="I45" s="870"/>
      <c r="J45" s="750"/>
      <c r="K45" s="723"/>
      <c r="L45" s="703"/>
      <c r="M45" s="713" t="s">
        <v>413</v>
      </c>
      <c r="N45" s="720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27"/>
      <c r="Z45" s="721"/>
      <c r="AA45" s="721"/>
      <c r="AB45" s="721"/>
      <c r="AC45" s="718"/>
      <c r="AD45" s="882"/>
      <c r="AE45" s="736"/>
      <c r="AF45" s="736"/>
      <c r="AG45" s="736"/>
      <c r="AH45" s="737"/>
      <c r="AI45" s="736"/>
      <c r="AJ45" s="734"/>
      <c r="AK45" s="734"/>
      <c r="AL45" s="736"/>
      <c r="AM45" s="736"/>
      <c r="AN45" s="736"/>
      <c r="AO45" s="736"/>
      <c r="AP45" s="736"/>
    </row>
    <row r="46" spans="1:42" customFormat="1">
      <c r="A46" s="889"/>
      <c r="B46" s="889"/>
      <c r="C46" s="889"/>
      <c r="D46" s="889"/>
      <c r="E46" s="677"/>
      <c r="F46" s="678"/>
      <c r="G46" s="676"/>
      <c r="H46" s="870"/>
      <c r="I46" s="631"/>
      <c r="J46" s="631"/>
      <c r="K46" s="652"/>
      <c r="L46" s="687"/>
      <c r="M46" s="258" t="s">
        <v>13</v>
      </c>
      <c r="N46" s="688"/>
      <c r="O46" s="686"/>
      <c r="P46" s="686"/>
      <c r="Q46" s="686"/>
      <c r="R46" s="686"/>
      <c r="S46" s="686"/>
      <c r="T46" s="686"/>
      <c r="U46" s="686"/>
      <c r="V46" s="686"/>
      <c r="W46" s="724"/>
      <c r="X46" s="686"/>
      <c r="Y46" s="685"/>
      <c r="Z46" s="156"/>
      <c r="AA46" s="156"/>
      <c r="AB46" s="688"/>
      <c r="AC46" s="156"/>
      <c r="AD46" s="184"/>
      <c r="AE46" s="666"/>
      <c r="AF46" s="666"/>
      <c r="AG46" s="666"/>
      <c r="AH46" s="666"/>
      <c r="AI46" s="666"/>
      <c r="AJ46" s="666"/>
      <c r="AK46" s="666"/>
      <c r="AL46" s="283"/>
      <c r="AM46" s="283"/>
      <c r="AN46" s="283"/>
      <c r="AO46" s="283"/>
      <c r="AP46" s="283"/>
    </row>
    <row r="47" spans="1:42" customFormat="1">
      <c r="A47" s="889"/>
      <c r="B47" s="889"/>
      <c r="C47" s="889"/>
      <c r="D47" s="679"/>
      <c r="E47" s="679"/>
      <c r="F47" s="680"/>
      <c r="G47" s="679"/>
      <c r="H47" s="676"/>
      <c r="I47" s="652"/>
      <c r="J47" s="631"/>
      <c r="K47" s="645"/>
      <c r="L47" s="111"/>
      <c r="M47" s="161" t="s">
        <v>414</v>
      </c>
      <c r="N47" s="160"/>
      <c r="O47" s="634"/>
      <c r="P47" s="634"/>
      <c r="Q47" s="634"/>
      <c r="R47" s="634"/>
      <c r="S47" s="634"/>
      <c r="T47" s="634"/>
      <c r="U47" s="634"/>
      <c r="V47" s="634"/>
      <c r="W47" s="704"/>
      <c r="X47" s="634"/>
      <c r="Y47" s="656"/>
      <c r="Z47" s="650"/>
      <c r="AA47" s="650"/>
      <c r="AB47" s="649"/>
      <c r="AC47" s="650"/>
      <c r="AD47" s="647"/>
      <c r="AE47" s="666"/>
      <c r="AF47" s="666"/>
      <c r="AG47" s="666"/>
      <c r="AH47" s="666"/>
      <c r="AI47" s="666"/>
      <c r="AJ47" s="666"/>
      <c r="AK47" s="666"/>
      <c r="AL47" s="283"/>
      <c r="AM47" s="283"/>
      <c r="AN47" s="283"/>
      <c r="AO47" s="283"/>
      <c r="AP47" s="283"/>
    </row>
    <row r="48" spans="1:42" s="699" customFormat="1" ht="22.5">
      <c r="A48" s="889"/>
      <c r="B48" s="889">
        <v>2</v>
      </c>
      <c r="C48" s="741"/>
      <c r="D48" s="741"/>
      <c r="E48" s="744" t="s">
        <v>256</v>
      </c>
      <c r="F48" s="771"/>
      <c r="G48" s="771"/>
      <c r="H48" s="771"/>
      <c r="I48" s="763"/>
      <c r="J48" s="770"/>
      <c r="L48" s="772" t="str">
        <f>mergeValue(A48) &amp;"."&amp; mergeValue(B48)</f>
        <v>1.2</v>
      </c>
      <c r="M48" s="705" t="s">
        <v>18</v>
      </c>
      <c r="N48" s="730"/>
      <c r="O48" s="872" t="str">
        <f>IF('Перечень тарифов'!N23="","","" &amp; 'Перечень тарифов'!N23 &amp; "")</f>
        <v>Ростовский муниципальный район, Семибратово сельское поселение (78637447);</v>
      </c>
      <c r="P48" s="872"/>
      <c r="Q48" s="872"/>
      <c r="R48" s="872"/>
      <c r="S48" s="872"/>
      <c r="T48" s="872"/>
      <c r="U48" s="872"/>
      <c r="V48" s="872"/>
      <c r="W48" s="872"/>
      <c r="X48" s="872"/>
      <c r="Y48" s="872"/>
      <c r="Z48" s="872"/>
      <c r="AA48" s="872"/>
      <c r="AB48" s="872"/>
      <c r="AC48" s="872"/>
      <c r="AD48" s="531" t="s">
        <v>515</v>
      </c>
      <c r="AE48" s="734"/>
      <c r="AF48" s="734"/>
      <c r="AG48" s="734"/>
      <c r="AH48" s="734"/>
      <c r="AI48" s="734"/>
      <c r="AJ48" s="734"/>
      <c r="AK48" s="734"/>
      <c r="AL48" s="734"/>
      <c r="AM48" s="734"/>
      <c r="AN48" s="734"/>
      <c r="AO48" s="734"/>
      <c r="AP48" s="734"/>
    </row>
    <row r="49" spans="1:42" s="699" customFormat="1" hidden="1">
      <c r="A49" s="889"/>
      <c r="B49" s="889"/>
      <c r="C49" s="889">
        <v>1</v>
      </c>
      <c r="D49" s="741"/>
      <c r="E49" s="744" t="s">
        <v>256</v>
      </c>
      <c r="F49" s="771"/>
      <c r="G49" s="771"/>
      <c r="H49" s="771"/>
      <c r="I49" s="750"/>
      <c r="J49" s="770"/>
      <c r="K49" s="702"/>
      <c r="L49" s="772" t="str">
        <f>mergeValue(A49) &amp;"."&amp; mergeValue(B49)&amp;"."&amp; mergeValue(C49)</f>
        <v>1.2.1</v>
      </c>
      <c r="M49" s="706"/>
      <c r="N49" s="730"/>
      <c r="O49" s="872"/>
      <c r="P49" s="872"/>
      <c r="Q49" s="872"/>
      <c r="R49" s="872"/>
      <c r="S49" s="872"/>
      <c r="T49" s="872"/>
      <c r="U49" s="872"/>
      <c r="V49" s="872"/>
      <c r="W49" s="872"/>
      <c r="X49" s="872"/>
      <c r="Y49" s="872"/>
      <c r="Z49" s="872"/>
      <c r="AA49" s="872"/>
      <c r="AB49" s="872"/>
      <c r="AC49" s="872"/>
      <c r="AD49" s="531"/>
      <c r="AE49" s="734"/>
      <c r="AF49" s="734"/>
      <c r="AG49" s="734"/>
      <c r="AH49" s="737"/>
      <c r="AI49" s="734"/>
      <c r="AJ49" s="734"/>
      <c r="AK49" s="734"/>
      <c r="AL49" s="734"/>
      <c r="AM49" s="734"/>
      <c r="AN49" s="734"/>
      <c r="AO49" s="734"/>
      <c r="AP49" s="734"/>
    </row>
    <row r="50" spans="1:42" s="699" customFormat="1" ht="33.75">
      <c r="A50" s="889"/>
      <c r="B50" s="889"/>
      <c r="C50" s="889"/>
      <c r="D50" s="889">
        <v>1</v>
      </c>
      <c r="E50" s="744" t="s">
        <v>256</v>
      </c>
      <c r="F50" s="771"/>
      <c r="G50" s="771"/>
      <c r="H50" s="870"/>
      <c r="I50" s="770"/>
      <c r="J50" s="770"/>
      <c r="K50" s="702"/>
      <c r="L50" s="772" t="str">
        <f>mergeValue(A50) &amp;"."&amp; mergeValue(B50)&amp;"."&amp; mergeValue(C50)&amp;"."&amp; mergeValue(D50)</f>
        <v>1.2.1.1</v>
      </c>
      <c r="M50" s="707" t="s">
        <v>412</v>
      </c>
      <c r="N50" s="730"/>
      <c r="O50" s="871"/>
      <c r="P50" s="871"/>
      <c r="Q50" s="871"/>
      <c r="R50" s="871"/>
      <c r="S50" s="871"/>
      <c r="T50" s="871"/>
      <c r="U50" s="871"/>
      <c r="V50" s="871"/>
      <c r="W50" s="871"/>
      <c r="X50" s="871"/>
      <c r="Y50" s="871"/>
      <c r="Z50" s="871"/>
      <c r="AA50" s="871"/>
      <c r="AB50" s="871"/>
      <c r="AC50" s="871"/>
      <c r="AD50" s="531" t="s">
        <v>676</v>
      </c>
      <c r="AE50" s="734"/>
      <c r="AF50" s="734"/>
      <c r="AG50" s="734"/>
      <c r="AH50" s="737"/>
      <c r="AI50" s="734"/>
      <c r="AJ50" s="734"/>
      <c r="AK50" s="734"/>
      <c r="AL50" s="734"/>
      <c r="AM50" s="734"/>
      <c r="AN50" s="734"/>
      <c r="AO50" s="734"/>
      <c r="AP50" s="734"/>
    </row>
    <row r="51" spans="1:42" s="699" customFormat="1" ht="33.75">
      <c r="A51" s="889"/>
      <c r="B51" s="889"/>
      <c r="C51" s="889"/>
      <c r="D51" s="889"/>
      <c r="E51" s="890" t="s">
        <v>96</v>
      </c>
      <c r="F51" s="741"/>
      <c r="G51" s="771"/>
      <c r="H51" s="870"/>
      <c r="I51" s="870"/>
      <c r="J51" s="750"/>
      <c r="K51" s="702"/>
      <c r="L51" s="772" t="str">
        <f>mergeValue(A51) &amp;"."&amp; mergeValue(B51)&amp;"."&amp; mergeValue(C51)&amp;"."&amp; mergeValue(D51)&amp;"."&amp; mergeValue(E51)</f>
        <v>1.2.1.1.1</v>
      </c>
      <c r="M51" s="712" t="s">
        <v>10</v>
      </c>
      <c r="N51" s="731"/>
      <c r="O51" s="875" t="s">
        <v>3</v>
      </c>
      <c r="P51" s="875"/>
      <c r="Q51" s="875"/>
      <c r="R51" s="875"/>
      <c r="S51" s="875"/>
      <c r="T51" s="875"/>
      <c r="U51" s="875"/>
      <c r="V51" s="875"/>
      <c r="W51" s="875"/>
      <c r="X51" s="875"/>
      <c r="Y51" s="875"/>
      <c r="Z51" s="875"/>
      <c r="AA51" s="875"/>
      <c r="AB51" s="875"/>
      <c r="AC51" s="875"/>
      <c r="AD51" s="531" t="s">
        <v>516</v>
      </c>
      <c r="AE51" s="734"/>
      <c r="AF51" s="737" t="str">
        <f>strCheckUnique(AG51:AG56)</f>
        <v/>
      </c>
      <c r="AG51" s="734"/>
      <c r="AH51" s="737"/>
      <c r="AI51" s="734"/>
      <c r="AJ51" s="734"/>
      <c r="AK51" s="734"/>
      <c r="AL51" s="734"/>
      <c r="AM51" s="734"/>
      <c r="AN51" s="734"/>
      <c r="AO51" s="734"/>
      <c r="AP51" s="734"/>
    </row>
    <row r="52" spans="1:42" s="699" customFormat="1" ht="66" customHeight="1">
      <c r="A52" s="889"/>
      <c r="B52" s="889"/>
      <c r="C52" s="889"/>
      <c r="D52" s="889"/>
      <c r="E52" s="890"/>
      <c r="F52" s="889">
        <v>1</v>
      </c>
      <c r="G52" s="741"/>
      <c r="H52" s="870"/>
      <c r="I52" s="870"/>
      <c r="J52" s="870"/>
      <c r="K52" s="750"/>
      <c r="L52" s="772" t="str">
        <f>mergeValue(A52) &amp;"."&amp; mergeValue(B52)&amp;"."&amp; mergeValue(C52)&amp;"."&amp; mergeValue(D52)&amp;"."&amp; mergeValue(E52)&amp;"."&amp; mergeValue(F52)</f>
        <v>1.2.1.1.1.1</v>
      </c>
      <c r="M52" s="757" t="s">
        <v>1247</v>
      </c>
      <c r="N52" s="878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873" t="s">
        <v>1195</v>
      </c>
      <c r="Z52" s="893" t="s">
        <v>87</v>
      </c>
      <c r="AA52" s="873" t="s">
        <v>918</v>
      </c>
      <c r="AB52" s="893" t="s">
        <v>88</v>
      </c>
      <c r="AC52" s="729"/>
      <c r="AD52" s="869" t="s">
        <v>679</v>
      </c>
      <c r="AE52" s="734" t="str">
        <f>strCheckDate(O54:AC54)</f>
        <v/>
      </c>
      <c r="AF52" s="734"/>
      <c r="AG52" s="737" t="str">
        <f>IF(M52="","",M52 )</f>
        <v>От РК-7 через тепловые сети МУП "Расчетно- кассовый центр"</v>
      </c>
      <c r="AH52" s="737"/>
      <c r="AI52" s="737"/>
      <c r="AJ52" s="737"/>
      <c r="AK52" s="734"/>
      <c r="AL52" s="734"/>
      <c r="AM52" s="734"/>
      <c r="AN52" s="734"/>
      <c r="AO52" s="734"/>
      <c r="AP52" s="734"/>
    </row>
    <row r="53" spans="1:42" s="699" customFormat="1" ht="66" customHeight="1">
      <c r="A53" s="889"/>
      <c r="B53" s="889"/>
      <c r="C53" s="889"/>
      <c r="D53" s="889"/>
      <c r="E53" s="890"/>
      <c r="F53" s="889"/>
      <c r="G53" s="741">
        <v>1</v>
      </c>
      <c r="H53" s="870"/>
      <c r="I53" s="870"/>
      <c r="J53" s="870"/>
      <c r="K53" s="750"/>
      <c r="L53" s="752" t="str">
        <f>mergeValue(A53) &amp;"."&amp; mergeValue(B53)&amp;"."&amp; mergeValue(C53)&amp;"."&amp; mergeValue(D53)&amp;"."&amp; mergeValue(E53)&amp;"."&amp; mergeValue(F53)&amp;"."&amp; mergeValue(G53)</f>
        <v>1.2.1.1.1.1.1</v>
      </c>
      <c r="M53" s="623" t="s">
        <v>1248</v>
      </c>
      <c r="N53" s="892"/>
      <c r="O53" s="719"/>
      <c r="P53" s="785">
        <v>0</v>
      </c>
      <c r="Q53" s="785">
        <v>54.29</v>
      </c>
      <c r="R53" s="785">
        <v>2485.65</v>
      </c>
      <c r="S53" s="719"/>
      <c r="T53" s="719"/>
      <c r="U53" s="719"/>
      <c r="V53" s="719"/>
      <c r="W53" s="719"/>
      <c r="X53" s="719"/>
      <c r="Y53" s="873"/>
      <c r="Z53" s="893"/>
      <c r="AA53" s="873"/>
      <c r="AB53" s="893"/>
      <c r="AC53" s="729"/>
      <c r="AD53" s="869"/>
      <c r="AE53" s="734"/>
      <c r="AF53" s="734"/>
      <c r="AG53" s="737"/>
      <c r="AH53" s="737"/>
      <c r="AI53" s="737"/>
      <c r="AJ53" s="737"/>
      <c r="AK53" s="734"/>
      <c r="AL53" s="734"/>
      <c r="AM53" s="734"/>
      <c r="AN53" s="734"/>
      <c r="AO53" s="734"/>
      <c r="AP53" s="734"/>
    </row>
    <row r="54" spans="1:42" s="699" customFormat="1" ht="14.25" hidden="1" customHeight="1">
      <c r="A54" s="889"/>
      <c r="B54" s="889"/>
      <c r="C54" s="889"/>
      <c r="D54" s="889"/>
      <c r="E54" s="890"/>
      <c r="F54" s="889"/>
      <c r="G54" s="741"/>
      <c r="H54" s="870"/>
      <c r="I54" s="870"/>
      <c r="J54" s="870"/>
      <c r="K54" s="750"/>
      <c r="L54" s="711"/>
      <c r="M54" s="753"/>
      <c r="N54" s="878"/>
      <c r="O54" s="735"/>
      <c r="P54" s="735"/>
      <c r="Q54" s="732"/>
      <c r="R54" s="733" t="str">
        <f>Y52 &amp; "-" &amp; AA52</f>
        <v>01.12.2022-31.12.2023</v>
      </c>
      <c r="S54" s="733"/>
      <c r="T54" s="733"/>
      <c r="U54" s="733"/>
      <c r="V54" s="733"/>
      <c r="W54" s="733"/>
      <c r="X54" s="733"/>
      <c r="Y54" s="873"/>
      <c r="Z54" s="893"/>
      <c r="AA54" s="874"/>
      <c r="AB54" s="893"/>
      <c r="AC54" s="729"/>
      <c r="AD54" s="869"/>
      <c r="AE54" s="734"/>
      <c r="AF54" s="734"/>
      <c r="AG54" s="734"/>
      <c r="AH54" s="737"/>
      <c r="AI54" s="734"/>
      <c r="AJ54" s="734"/>
      <c r="AK54" s="734"/>
      <c r="AL54" s="734"/>
      <c r="AM54" s="734"/>
      <c r="AN54" s="734"/>
      <c r="AO54" s="734"/>
      <c r="AP54" s="734"/>
    </row>
    <row r="55" spans="1:42" s="699" customFormat="1" ht="14.25" customHeight="1">
      <c r="A55" s="889"/>
      <c r="B55" s="889"/>
      <c r="C55" s="889"/>
      <c r="D55" s="889"/>
      <c r="E55" s="890"/>
      <c r="F55" s="889"/>
      <c r="G55" s="741"/>
      <c r="H55" s="870"/>
      <c r="I55" s="870"/>
      <c r="J55" s="870"/>
      <c r="K55" s="750"/>
      <c r="L55" s="703"/>
      <c r="M55" s="714" t="s">
        <v>44</v>
      </c>
      <c r="N55" s="720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27"/>
      <c r="Z55" s="721"/>
      <c r="AA55" s="721"/>
      <c r="AB55" s="721"/>
      <c r="AC55" s="718"/>
      <c r="AD55" s="869"/>
      <c r="AE55" s="734"/>
      <c r="AF55" s="734"/>
      <c r="AG55" s="734"/>
      <c r="AH55" s="737"/>
      <c r="AI55" s="734"/>
      <c r="AJ55" s="734"/>
      <c r="AK55" s="734"/>
      <c r="AL55" s="734"/>
      <c r="AM55" s="734"/>
      <c r="AN55" s="734"/>
      <c r="AO55" s="734"/>
      <c r="AP55" s="734"/>
    </row>
    <row r="56" spans="1:42" s="698" customFormat="1" ht="15" customHeight="1">
      <c r="A56" s="889"/>
      <c r="B56" s="889"/>
      <c r="C56" s="889"/>
      <c r="D56" s="889"/>
      <c r="E56" s="890"/>
      <c r="F56" s="745" t="s">
        <v>256</v>
      </c>
      <c r="G56" s="771"/>
      <c r="H56" s="870"/>
      <c r="I56" s="870"/>
      <c r="J56" s="750"/>
      <c r="K56" s="723"/>
      <c r="L56" s="703"/>
      <c r="M56" s="713" t="s">
        <v>413</v>
      </c>
      <c r="N56" s="720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27"/>
      <c r="Z56" s="721"/>
      <c r="AA56" s="721"/>
      <c r="AB56" s="721"/>
      <c r="AC56" s="718"/>
      <c r="AD56" s="869"/>
      <c r="AE56" s="736"/>
      <c r="AF56" s="736"/>
      <c r="AG56" s="736"/>
      <c r="AH56" s="737"/>
      <c r="AI56" s="736"/>
      <c r="AJ56" s="734"/>
      <c r="AK56" s="734"/>
      <c r="AL56" s="736"/>
      <c r="AM56" s="736"/>
      <c r="AN56" s="736"/>
      <c r="AO56" s="736"/>
      <c r="AP56" s="736"/>
    </row>
    <row r="57" spans="1:42" s="699" customFormat="1" ht="33.75">
      <c r="A57" s="889"/>
      <c r="B57" s="889"/>
      <c r="C57" s="889"/>
      <c r="D57" s="889"/>
      <c r="E57" s="890" t="s">
        <v>52</v>
      </c>
      <c r="F57" s="741"/>
      <c r="G57" s="771"/>
      <c r="H57" s="870"/>
      <c r="I57" s="870" t="s">
        <v>1209</v>
      </c>
      <c r="J57" s="750"/>
      <c r="K57" s="702"/>
      <c r="L57" s="772" t="str">
        <f>mergeValue(A57) &amp;"."&amp; mergeValue(B57)&amp;"."&amp; mergeValue(C57)&amp;"."&amp; mergeValue(D57)&amp;"."&amp; mergeValue(E57)</f>
        <v>1.2.1.1.2</v>
      </c>
      <c r="M57" s="712" t="s">
        <v>10</v>
      </c>
      <c r="N57" s="731"/>
      <c r="O57" s="875" t="s">
        <v>710</v>
      </c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5"/>
      <c r="AA57" s="875"/>
      <c r="AB57" s="875"/>
      <c r="AC57" s="875"/>
      <c r="AD57" s="531" t="s">
        <v>516</v>
      </c>
      <c r="AE57" s="734"/>
      <c r="AF57" s="737" t="str">
        <f>strCheckUnique(AG57:AG62)</f>
        <v/>
      </c>
      <c r="AG57" s="734"/>
      <c r="AH57" s="737"/>
      <c r="AI57" s="734"/>
      <c r="AJ57" s="734"/>
      <c r="AK57" s="734"/>
      <c r="AL57" s="734"/>
      <c r="AM57" s="734"/>
      <c r="AN57" s="734"/>
      <c r="AO57" s="734"/>
      <c r="AP57" s="734"/>
    </row>
    <row r="58" spans="1:42" s="699" customFormat="1" ht="66" customHeight="1">
      <c r="A58" s="889"/>
      <c r="B58" s="889"/>
      <c r="C58" s="889"/>
      <c r="D58" s="889"/>
      <c r="E58" s="890"/>
      <c r="F58" s="889">
        <v>1</v>
      </c>
      <c r="G58" s="741"/>
      <c r="H58" s="870"/>
      <c r="I58" s="870"/>
      <c r="J58" s="870"/>
      <c r="K58" s="750"/>
      <c r="L58" s="772" t="str">
        <f>mergeValue(A58) &amp;"."&amp; mergeValue(B58)&amp;"."&amp; mergeValue(C58)&amp;"."&amp; mergeValue(D58)&amp;"."&amp; mergeValue(E58)&amp;"."&amp; mergeValue(F58)</f>
        <v>1.2.1.1.2.1</v>
      </c>
      <c r="M58" s="757" t="s">
        <v>1247</v>
      </c>
      <c r="N58" s="878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873" t="s">
        <v>1195</v>
      </c>
      <c r="Z58" s="893" t="s">
        <v>87</v>
      </c>
      <c r="AA58" s="873" t="s">
        <v>918</v>
      </c>
      <c r="AB58" s="893" t="s">
        <v>88</v>
      </c>
      <c r="AC58" s="729"/>
      <c r="AD58" s="869" t="s">
        <v>679</v>
      </c>
      <c r="AE58" s="734" t="str">
        <f>strCheckDate(O60:AC60)</f>
        <v/>
      </c>
      <c r="AF58" s="734"/>
      <c r="AG58" s="737" t="str">
        <f>IF(M58="","",M58 )</f>
        <v>От РК-7 через тепловые сети МУП "Расчетно- кассовый центр"</v>
      </c>
      <c r="AH58" s="737"/>
      <c r="AI58" s="737"/>
      <c r="AJ58" s="737"/>
      <c r="AK58" s="734"/>
      <c r="AL58" s="734"/>
      <c r="AM58" s="734"/>
      <c r="AN58" s="734"/>
      <c r="AO58" s="734"/>
      <c r="AP58" s="734"/>
    </row>
    <row r="59" spans="1:42" s="699" customFormat="1" ht="66" customHeight="1">
      <c r="A59" s="889"/>
      <c r="B59" s="889"/>
      <c r="C59" s="889"/>
      <c r="D59" s="889"/>
      <c r="E59" s="890"/>
      <c r="F59" s="889"/>
      <c r="G59" s="741">
        <v>1</v>
      </c>
      <c r="H59" s="870"/>
      <c r="I59" s="870"/>
      <c r="J59" s="870"/>
      <c r="K59" s="750"/>
      <c r="L59" s="752" t="str">
        <f>mergeValue(A59) &amp;"."&amp; mergeValue(B59)&amp;"."&amp; mergeValue(C59)&amp;"."&amp; mergeValue(D59)&amp;"."&amp; mergeValue(E59)&amp;"."&amp; mergeValue(F59)&amp;"."&amp; mergeValue(G59)</f>
        <v>1.2.1.1.2.1.1</v>
      </c>
      <c r="M59" s="623" t="s">
        <v>1248</v>
      </c>
      <c r="N59" s="892"/>
      <c r="O59" s="719"/>
      <c r="P59" s="785">
        <v>0</v>
      </c>
      <c r="Q59" s="785">
        <v>65.150000000000006</v>
      </c>
      <c r="R59" s="785">
        <v>2982.78</v>
      </c>
      <c r="S59" s="719"/>
      <c r="T59" s="719"/>
      <c r="U59" s="719"/>
      <c r="V59" s="719"/>
      <c r="W59" s="719"/>
      <c r="X59" s="719"/>
      <c r="Y59" s="873"/>
      <c r="Z59" s="893"/>
      <c r="AA59" s="873"/>
      <c r="AB59" s="893"/>
      <c r="AC59" s="729"/>
      <c r="AD59" s="869"/>
      <c r="AE59" s="734"/>
      <c r="AF59" s="734"/>
      <c r="AG59" s="737"/>
      <c r="AH59" s="737"/>
      <c r="AI59" s="737"/>
      <c r="AJ59" s="737"/>
      <c r="AK59" s="734"/>
      <c r="AL59" s="734"/>
      <c r="AM59" s="734"/>
      <c r="AN59" s="734"/>
      <c r="AO59" s="734"/>
      <c r="AP59" s="734"/>
    </row>
    <row r="60" spans="1:42" s="699" customFormat="1" ht="14.25" hidden="1" customHeight="1">
      <c r="A60" s="889"/>
      <c r="B60" s="889"/>
      <c r="C60" s="889"/>
      <c r="D60" s="889"/>
      <c r="E60" s="890"/>
      <c r="F60" s="889"/>
      <c r="G60" s="741"/>
      <c r="H60" s="870"/>
      <c r="I60" s="870"/>
      <c r="J60" s="870"/>
      <c r="K60" s="750"/>
      <c r="L60" s="711"/>
      <c r="M60" s="753"/>
      <c r="N60" s="878"/>
      <c r="O60" s="735"/>
      <c r="P60" s="735"/>
      <c r="Q60" s="732"/>
      <c r="R60" s="733" t="str">
        <f>Y58 &amp; "-" &amp; AA58</f>
        <v>01.12.2022-31.12.2023</v>
      </c>
      <c r="S60" s="733"/>
      <c r="T60" s="733"/>
      <c r="U60" s="733"/>
      <c r="V60" s="733"/>
      <c r="W60" s="733"/>
      <c r="X60" s="733"/>
      <c r="Y60" s="873"/>
      <c r="Z60" s="893"/>
      <c r="AA60" s="874"/>
      <c r="AB60" s="893"/>
      <c r="AC60" s="729"/>
      <c r="AD60" s="869"/>
      <c r="AE60" s="734"/>
      <c r="AF60" s="734"/>
      <c r="AG60" s="734"/>
      <c r="AH60" s="737"/>
      <c r="AI60" s="734"/>
      <c r="AJ60" s="734"/>
      <c r="AK60" s="734"/>
      <c r="AL60" s="734"/>
      <c r="AM60" s="734"/>
      <c r="AN60" s="734"/>
      <c r="AO60" s="734"/>
      <c r="AP60" s="734"/>
    </row>
    <row r="61" spans="1:42" s="699" customFormat="1" ht="14.25" customHeight="1">
      <c r="A61" s="889"/>
      <c r="B61" s="889"/>
      <c r="C61" s="889"/>
      <c r="D61" s="889"/>
      <c r="E61" s="890"/>
      <c r="F61" s="889"/>
      <c r="G61" s="741"/>
      <c r="H61" s="870"/>
      <c r="I61" s="870"/>
      <c r="J61" s="870"/>
      <c r="K61" s="750"/>
      <c r="L61" s="703"/>
      <c r="M61" s="714" t="s">
        <v>44</v>
      </c>
      <c r="N61" s="720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27"/>
      <c r="Z61" s="721"/>
      <c r="AA61" s="721"/>
      <c r="AB61" s="721"/>
      <c r="AC61" s="718"/>
      <c r="AD61" s="869"/>
      <c r="AE61" s="734"/>
      <c r="AF61" s="734"/>
      <c r="AG61" s="734"/>
      <c r="AH61" s="737"/>
      <c r="AI61" s="734"/>
      <c r="AJ61" s="734"/>
      <c r="AK61" s="734"/>
      <c r="AL61" s="734"/>
      <c r="AM61" s="734"/>
      <c r="AN61" s="734"/>
      <c r="AO61" s="734"/>
      <c r="AP61" s="734"/>
    </row>
    <row r="62" spans="1:42" s="698" customFormat="1" ht="15" customHeight="1">
      <c r="A62" s="889"/>
      <c r="B62" s="889"/>
      <c r="C62" s="889"/>
      <c r="D62" s="889"/>
      <c r="E62" s="890"/>
      <c r="F62" s="745" t="s">
        <v>256</v>
      </c>
      <c r="G62" s="771"/>
      <c r="H62" s="870"/>
      <c r="I62" s="870"/>
      <c r="J62" s="750"/>
      <c r="K62" s="723"/>
      <c r="L62" s="703"/>
      <c r="M62" s="713" t="s">
        <v>413</v>
      </c>
      <c r="N62" s="720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27"/>
      <c r="Z62" s="721"/>
      <c r="AA62" s="721"/>
      <c r="AB62" s="721"/>
      <c r="AC62" s="718"/>
      <c r="AD62" s="869"/>
      <c r="AE62" s="736"/>
      <c r="AF62" s="736"/>
      <c r="AG62" s="736"/>
      <c r="AH62" s="737"/>
      <c r="AI62" s="736"/>
      <c r="AJ62" s="734"/>
      <c r="AK62" s="734"/>
      <c r="AL62" s="736"/>
      <c r="AM62" s="736"/>
      <c r="AN62" s="736"/>
      <c r="AO62" s="736"/>
      <c r="AP62" s="736"/>
    </row>
    <row r="63" spans="1:42" s="698" customFormat="1">
      <c r="A63" s="889"/>
      <c r="B63" s="889"/>
      <c r="C63" s="889"/>
      <c r="D63" s="889"/>
      <c r="E63" s="744" t="s">
        <v>256</v>
      </c>
      <c r="F63" s="745" t="s">
        <v>256</v>
      </c>
      <c r="G63" s="771"/>
      <c r="H63" s="870"/>
      <c r="I63" s="701"/>
      <c r="J63" s="701"/>
      <c r="K63" s="723"/>
      <c r="L63" s="703"/>
      <c r="M63" s="710" t="s">
        <v>13</v>
      </c>
      <c r="N63" s="720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27"/>
      <c r="Z63" s="721"/>
      <c r="AA63" s="721"/>
      <c r="AB63" s="720"/>
      <c r="AC63" s="721"/>
      <c r="AD63" s="718"/>
      <c r="AE63" s="736"/>
      <c r="AF63" s="736"/>
      <c r="AG63" s="736"/>
      <c r="AH63" s="736"/>
      <c r="AI63" s="736"/>
      <c r="AJ63" s="736"/>
      <c r="AK63" s="736"/>
      <c r="AL63" s="736"/>
      <c r="AM63" s="736"/>
      <c r="AN63" s="736"/>
      <c r="AO63" s="736"/>
      <c r="AP63" s="736"/>
    </row>
    <row r="64" spans="1:42" s="698" customFormat="1">
      <c r="A64" s="889"/>
      <c r="B64" s="889"/>
      <c r="C64" s="889"/>
      <c r="D64" s="746" t="s">
        <v>256</v>
      </c>
      <c r="E64" s="746" t="s">
        <v>256</v>
      </c>
      <c r="F64" s="747" t="s">
        <v>256</v>
      </c>
      <c r="G64" s="746" t="s">
        <v>256</v>
      </c>
      <c r="H64" s="771"/>
      <c r="I64" s="723"/>
      <c r="J64" s="701"/>
      <c r="K64" s="716"/>
      <c r="L64" s="703"/>
      <c r="M64" s="709" t="s">
        <v>414</v>
      </c>
      <c r="N64" s="708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27"/>
      <c r="Z64" s="721"/>
      <c r="AA64" s="721"/>
      <c r="AB64" s="720"/>
      <c r="AC64" s="721"/>
      <c r="AD64" s="718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</row>
    <row r="65" spans="1:42" s="699" customFormat="1" ht="22.5">
      <c r="A65" s="889"/>
      <c r="B65" s="889">
        <v>3</v>
      </c>
      <c r="C65" s="741"/>
      <c r="D65" s="741"/>
      <c r="E65" s="744" t="s">
        <v>256</v>
      </c>
      <c r="F65" s="771"/>
      <c r="G65" s="771"/>
      <c r="H65" s="771"/>
      <c r="I65" s="763"/>
      <c r="J65" s="770"/>
      <c r="L65" s="772" t="str">
        <f>mergeValue(A65) &amp;"."&amp; mergeValue(B65)</f>
        <v>1.3</v>
      </c>
      <c r="M65" s="705" t="s">
        <v>18</v>
      </c>
      <c r="N65" s="730"/>
      <c r="O65" s="872" t="str">
        <f>IF('Перечень тарифов'!N25="","","" &amp; 'Перечень тарифов'!N25 &amp; "")</f>
        <v>Угличский муниципальный район, Угличский муниципальный район (78646000);</v>
      </c>
      <c r="P65" s="872"/>
      <c r="Q65" s="872"/>
      <c r="R65" s="872"/>
      <c r="S65" s="872"/>
      <c r="T65" s="872"/>
      <c r="U65" s="872"/>
      <c r="V65" s="872"/>
      <c r="W65" s="872"/>
      <c r="X65" s="872"/>
      <c r="Y65" s="872"/>
      <c r="Z65" s="872"/>
      <c r="AA65" s="872"/>
      <c r="AB65" s="872"/>
      <c r="AC65" s="872"/>
      <c r="AD65" s="531" t="s">
        <v>515</v>
      </c>
      <c r="AE65" s="734"/>
      <c r="AF65" s="734"/>
      <c r="AG65" s="734"/>
      <c r="AH65" s="734"/>
      <c r="AI65" s="734"/>
      <c r="AJ65" s="734"/>
      <c r="AK65" s="734"/>
      <c r="AL65" s="734"/>
      <c r="AM65" s="734"/>
      <c r="AN65" s="734"/>
      <c r="AO65" s="734"/>
      <c r="AP65" s="734"/>
    </row>
    <row r="66" spans="1:42" s="699" customFormat="1" hidden="1">
      <c r="A66" s="889"/>
      <c r="B66" s="889"/>
      <c r="C66" s="889">
        <v>1</v>
      </c>
      <c r="D66" s="741"/>
      <c r="E66" s="744" t="s">
        <v>256</v>
      </c>
      <c r="F66" s="771"/>
      <c r="G66" s="771"/>
      <c r="H66" s="771"/>
      <c r="I66" s="750"/>
      <c r="J66" s="770"/>
      <c r="K66" s="702"/>
      <c r="L66" s="772" t="str">
        <f>mergeValue(A66) &amp;"."&amp; mergeValue(B66)&amp;"."&amp; mergeValue(C66)</f>
        <v>1.3.1</v>
      </c>
      <c r="M66" s="706"/>
      <c r="N66" s="730"/>
      <c r="O66" s="872"/>
      <c r="P66" s="872"/>
      <c r="Q66" s="872"/>
      <c r="R66" s="872"/>
      <c r="S66" s="872"/>
      <c r="T66" s="872"/>
      <c r="U66" s="872"/>
      <c r="V66" s="872"/>
      <c r="W66" s="872"/>
      <c r="X66" s="872"/>
      <c r="Y66" s="872"/>
      <c r="Z66" s="872"/>
      <c r="AA66" s="872"/>
      <c r="AB66" s="872"/>
      <c r="AC66" s="872"/>
      <c r="AD66" s="531"/>
      <c r="AE66" s="734"/>
      <c r="AF66" s="734"/>
      <c r="AG66" s="734"/>
      <c r="AH66" s="737"/>
      <c r="AI66" s="734"/>
      <c r="AJ66" s="734"/>
      <c r="AK66" s="734"/>
      <c r="AL66" s="734"/>
      <c r="AM66" s="734"/>
      <c r="AN66" s="734"/>
      <c r="AO66" s="734"/>
      <c r="AP66" s="734"/>
    </row>
    <row r="67" spans="1:42" s="699" customFormat="1" ht="33.75">
      <c r="A67" s="889"/>
      <c r="B67" s="889"/>
      <c r="C67" s="889"/>
      <c r="D67" s="889">
        <v>1</v>
      </c>
      <c r="E67" s="744" t="s">
        <v>256</v>
      </c>
      <c r="F67" s="771"/>
      <c r="G67" s="771"/>
      <c r="H67" s="870"/>
      <c r="I67" s="770"/>
      <c r="J67" s="770"/>
      <c r="K67" s="702"/>
      <c r="L67" s="772" t="str">
        <f>mergeValue(A67) &amp;"."&amp; mergeValue(B67)&amp;"."&amp; mergeValue(C67)&amp;"."&amp; mergeValue(D67)</f>
        <v>1.3.1.1</v>
      </c>
      <c r="M67" s="707" t="s">
        <v>412</v>
      </c>
      <c r="N67" s="730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531" t="s">
        <v>676</v>
      </c>
      <c r="AE67" s="734"/>
      <c r="AF67" s="734"/>
      <c r="AG67" s="734"/>
      <c r="AH67" s="737"/>
      <c r="AI67" s="734"/>
      <c r="AJ67" s="734"/>
      <c r="AK67" s="734"/>
      <c r="AL67" s="734"/>
      <c r="AM67" s="734"/>
      <c r="AN67" s="734"/>
      <c r="AO67" s="734"/>
      <c r="AP67" s="734"/>
    </row>
    <row r="68" spans="1:42" s="699" customFormat="1" ht="33.75">
      <c r="A68" s="889"/>
      <c r="B68" s="889"/>
      <c r="C68" s="889"/>
      <c r="D68" s="889"/>
      <c r="E68" s="890" t="s">
        <v>96</v>
      </c>
      <c r="F68" s="741"/>
      <c r="G68" s="771"/>
      <c r="H68" s="870"/>
      <c r="I68" s="870"/>
      <c r="J68" s="750"/>
      <c r="K68" s="702"/>
      <c r="L68" s="772" t="str">
        <f>mergeValue(A68) &amp;"."&amp; mergeValue(B68)&amp;"."&amp; mergeValue(C68)&amp;"."&amp; mergeValue(D68)&amp;"."&amp; mergeValue(E68)</f>
        <v>1.3.1.1.1</v>
      </c>
      <c r="M68" s="712" t="s">
        <v>10</v>
      </c>
      <c r="N68" s="731"/>
      <c r="O68" s="875" t="s">
        <v>3</v>
      </c>
      <c r="P68" s="875"/>
      <c r="Q68" s="875"/>
      <c r="R68" s="875"/>
      <c r="S68" s="875"/>
      <c r="T68" s="875"/>
      <c r="U68" s="875"/>
      <c r="V68" s="875"/>
      <c r="W68" s="875"/>
      <c r="X68" s="875"/>
      <c r="Y68" s="875"/>
      <c r="Z68" s="875"/>
      <c r="AA68" s="875"/>
      <c r="AB68" s="875"/>
      <c r="AC68" s="875"/>
      <c r="AD68" s="531" t="s">
        <v>516</v>
      </c>
      <c r="AE68" s="734"/>
      <c r="AF68" s="737" t="str">
        <f>strCheckUnique(AG68:AG73)</f>
        <v/>
      </c>
      <c r="AG68" s="734"/>
      <c r="AH68" s="737"/>
      <c r="AI68" s="734"/>
      <c r="AJ68" s="734"/>
      <c r="AK68" s="734"/>
      <c r="AL68" s="734"/>
      <c r="AM68" s="734"/>
      <c r="AN68" s="734"/>
      <c r="AO68" s="734"/>
      <c r="AP68" s="734"/>
    </row>
    <row r="69" spans="1:42" s="699" customFormat="1" ht="66" customHeight="1">
      <c r="A69" s="889"/>
      <c r="B69" s="889"/>
      <c r="C69" s="889"/>
      <c r="D69" s="889"/>
      <c r="E69" s="890"/>
      <c r="F69" s="889">
        <v>1</v>
      </c>
      <c r="G69" s="741"/>
      <c r="H69" s="870"/>
      <c r="I69" s="870"/>
      <c r="J69" s="870"/>
      <c r="K69" s="750"/>
      <c r="L69" s="772" t="str">
        <f>mergeValue(A69) &amp;"."&amp; mergeValue(B69)&amp;"."&amp; mergeValue(C69)&amp;"."&amp; mergeValue(D69)&amp;"."&amp; mergeValue(E69)&amp;"."&amp; mergeValue(F69)</f>
        <v>1.3.1.1.1.1</v>
      </c>
      <c r="M69" s="757" t="s">
        <v>1249</v>
      </c>
      <c r="N69" s="878"/>
      <c r="O69" s="719"/>
      <c r="P69" s="719"/>
      <c r="Q69" s="719"/>
      <c r="R69" s="719"/>
      <c r="S69" s="719"/>
      <c r="T69" s="719"/>
      <c r="U69" s="719"/>
      <c r="V69" s="719"/>
      <c r="W69" s="719"/>
      <c r="X69" s="719"/>
      <c r="Y69" s="873" t="s">
        <v>1195</v>
      </c>
      <c r="Z69" s="893" t="s">
        <v>87</v>
      </c>
      <c r="AA69" s="873" t="s">
        <v>918</v>
      </c>
      <c r="AB69" s="893" t="s">
        <v>88</v>
      </c>
      <c r="AC69" s="729"/>
      <c r="AD69" s="869" t="s">
        <v>679</v>
      </c>
      <c r="AE69" s="734" t="str">
        <f>strCheckDate(O71:AC71)</f>
        <v/>
      </c>
      <c r="AF69" s="734"/>
      <c r="AG69" s="737" t="str">
        <f>IF(M69="","",M69 )</f>
        <v>От РК-8 через тепловые сети МУП "Тепловые сети"</v>
      </c>
      <c r="AH69" s="737"/>
      <c r="AI69" s="737"/>
      <c r="AJ69" s="737"/>
      <c r="AK69" s="734"/>
      <c r="AL69" s="734"/>
      <c r="AM69" s="734"/>
      <c r="AN69" s="734"/>
      <c r="AO69" s="734"/>
      <c r="AP69" s="734"/>
    </row>
    <row r="70" spans="1:42" s="699" customFormat="1" ht="66" customHeight="1">
      <c r="A70" s="889"/>
      <c r="B70" s="889"/>
      <c r="C70" s="889"/>
      <c r="D70" s="889"/>
      <c r="E70" s="890"/>
      <c r="F70" s="889"/>
      <c r="G70" s="741">
        <v>1</v>
      </c>
      <c r="H70" s="870"/>
      <c r="I70" s="870"/>
      <c r="J70" s="870"/>
      <c r="K70" s="750"/>
      <c r="L70" s="752" t="str">
        <f>mergeValue(A70) &amp;"."&amp; mergeValue(B70)&amp;"."&amp; mergeValue(C70)&amp;"."&amp; mergeValue(D70)&amp;"."&amp; mergeValue(E70)&amp;"."&amp; mergeValue(F70)&amp;"."&amp; mergeValue(G70)</f>
        <v>1.3.1.1.1.1.1</v>
      </c>
      <c r="M70" s="623" t="s">
        <v>1250</v>
      </c>
      <c r="N70" s="892"/>
      <c r="O70" s="719"/>
      <c r="P70" s="785">
        <v>0</v>
      </c>
      <c r="Q70" s="785">
        <v>40.44</v>
      </c>
      <c r="R70" s="785">
        <v>2276.89</v>
      </c>
      <c r="S70" s="719"/>
      <c r="T70" s="719"/>
      <c r="U70" s="719"/>
      <c r="V70" s="719"/>
      <c r="W70" s="719"/>
      <c r="X70" s="719"/>
      <c r="Y70" s="873"/>
      <c r="Z70" s="893"/>
      <c r="AA70" s="873"/>
      <c r="AB70" s="893"/>
      <c r="AC70" s="729"/>
      <c r="AD70" s="869"/>
      <c r="AE70" s="734"/>
      <c r="AF70" s="734"/>
      <c r="AG70" s="737"/>
      <c r="AH70" s="737"/>
      <c r="AI70" s="737"/>
      <c r="AJ70" s="737"/>
      <c r="AK70" s="734"/>
      <c r="AL70" s="734"/>
      <c r="AM70" s="734"/>
      <c r="AN70" s="734"/>
      <c r="AO70" s="734"/>
      <c r="AP70" s="734"/>
    </row>
    <row r="71" spans="1:42" s="699" customFormat="1" ht="14.25" hidden="1" customHeight="1">
      <c r="A71" s="889"/>
      <c r="B71" s="889"/>
      <c r="C71" s="889"/>
      <c r="D71" s="889"/>
      <c r="E71" s="890"/>
      <c r="F71" s="889"/>
      <c r="G71" s="741"/>
      <c r="H71" s="870"/>
      <c r="I71" s="870"/>
      <c r="J71" s="870"/>
      <c r="K71" s="750"/>
      <c r="L71" s="711"/>
      <c r="M71" s="753"/>
      <c r="N71" s="878"/>
      <c r="O71" s="735"/>
      <c r="P71" s="735"/>
      <c r="Q71" s="732"/>
      <c r="R71" s="733" t="str">
        <f>Y69 &amp; "-" &amp; AA69</f>
        <v>01.12.2022-31.12.2023</v>
      </c>
      <c r="S71" s="733"/>
      <c r="T71" s="733"/>
      <c r="U71" s="733"/>
      <c r="V71" s="733"/>
      <c r="W71" s="733"/>
      <c r="X71" s="733"/>
      <c r="Y71" s="873"/>
      <c r="Z71" s="893"/>
      <c r="AA71" s="874"/>
      <c r="AB71" s="893"/>
      <c r="AC71" s="729"/>
      <c r="AD71" s="869"/>
      <c r="AE71" s="734"/>
      <c r="AF71" s="734"/>
      <c r="AG71" s="734"/>
      <c r="AH71" s="737"/>
      <c r="AI71" s="734"/>
      <c r="AJ71" s="734"/>
      <c r="AK71" s="734"/>
      <c r="AL71" s="734"/>
      <c r="AM71" s="734"/>
      <c r="AN71" s="734"/>
      <c r="AO71" s="734"/>
      <c r="AP71" s="734"/>
    </row>
    <row r="72" spans="1:42" s="699" customFormat="1" ht="14.25" customHeight="1">
      <c r="A72" s="889"/>
      <c r="B72" s="889"/>
      <c r="C72" s="889"/>
      <c r="D72" s="889"/>
      <c r="E72" s="890"/>
      <c r="F72" s="889"/>
      <c r="G72" s="741"/>
      <c r="H72" s="870"/>
      <c r="I72" s="870"/>
      <c r="J72" s="870"/>
      <c r="K72" s="750"/>
      <c r="L72" s="703"/>
      <c r="M72" s="714" t="s">
        <v>44</v>
      </c>
      <c r="N72" s="720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27"/>
      <c r="Z72" s="721"/>
      <c r="AA72" s="721"/>
      <c r="AB72" s="721"/>
      <c r="AC72" s="718"/>
      <c r="AD72" s="869"/>
      <c r="AE72" s="734"/>
      <c r="AF72" s="734"/>
      <c r="AG72" s="734"/>
      <c r="AH72" s="737"/>
      <c r="AI72" s="734"/>
      <c r="AJ72" s="734"/>
      <c r="AK72" s="734"/>
      <c r="AL72" s="734"/>
      <c r="AM72" s="734"/>
      <c r="AN72" s="734"/>
      <c r="AO72" s="734"/>
      <c r="AP72" s="734"/>
    </row>
    <row r="73" spans="1:42" s="698" customFormat="1" ht="15" customHeight="1">
      <c r="A73" s="889"/>
      <c r="B73" s="889"/>
      <c r="C73" s="889"/>
      <c r="D73" s="889"/>
      <c r="E73" s="890"/>
      <c r="F73" s="745" t="s">
        <v>256</v>
      </c>
      <c r="G73" s="771"/>
      <c r="H73" s="870"/>
      <c r="I73" s="870"/>
      <c r="J73" s="750"/>
      <c r="K73" s="723"/>
      <c r="L73" s="703"/>
      <c r="M73" s="713" t="s">
        <v>413</v>
      </c>
      <c r="N73" s="720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27"/>
      <c r="Z73" s="721"/>
      <c r="AA73" s="721"/>
      <c r="AB73" s="721"/>
      <c r="AC73" s="718"/>
      <c r="AD73" s="869"/>
      <c r="AE73" s="736"/>
      <c r="AF73" s="736"/>
      <c r="AG73" s="736"/>
      <c r="AH73" s="737"/>
      <c r="AI73" s="736"/>
      <c r="AJ73" s="734"/>
      <c r="AK73" s="734"/>
      <c r="AL73" s="736"/>
      <c r="AM73" s="736"/>
      <c r="AN73" s="736"/>
      <c r="AO73" s="736"/>
      <c r="AP73" s="736"/>
    </row>
    <row r="74" spans="1:42" s="699" customFormat="1" ht="33.75">
      <c r="A74" s="889"/>
      <c r="B74" s="889"/>
      <c r="C74" s="889"/>
      <c r="D74" s="889"/>
      <c r="E74" s="890" t="s">
        <v>52</v>
      </c>
      <c r="F74" s="741"/>
      <c r="G74" s="771"/>
      <c r="H74" s="870"/>
      <c r="I74" s="870" t="s">
        <v>1209</v>
      </c>
      <c r="J74" s="750"/>
      <c r="K74" s="702"/>
      <c r="L74" s="772" t="str">
        <f>mergeValue(A74) &amp;"."&amp; mergeValue(B74)&amp;"."&amp; mergeValue(C74)&amp;"."&amp; mergeValue(D74)&amp;"."&amp; mergeValue(E74)</f>
        <v>1.3.1.1.2</v>
      </c>
      <c r="M74" s="712" t="s">
        <v>10</v>
      </c>
      <c r="N74" s="731"/>
      <c r="O74" s="875" t="s">
        <v>710</v>
      </c>
      <c r="P74" s="875"/>
      <c r="Q74" s="875"/>
      <c r="R74" s="875"/>
      <c r="S74" s="875"/>
      <c r="T74" s="875"/>
      <c r="U74" s="875"/>
      <c r="V74" s="875"/>
      <c r="W74" s="875"/>
      <c r="X74" s="875"/>
      <c r="Y74" s="875"/>
      <c r="Z74" s="875"/>
      <c r="AA74" s="875"/>
      <c r="AB74" s="875"/>
      <c r="AC74" s="875"/>
      <c r="AD74" s="531" t="s">
        <v>516</v>
      </c>
      <c r="AE74" s="734"/>
      <c r="AF74" s="737" t="str">
        <f>strCheckUnique(AG74:AG79)</f>
        <v/>
      </c>
      <c r="AG74" s="734"/>
      <c r="AH74" s="737"/>
      <c r="AI74" s="734"/>
      <c r="AJ74" s="734"/>
      <c r="AK74" s="734"/>
      <c r="AL74" s="734"/>
      <c r="AM74" s="734"/>
      <c r="AN74" s="734"/>
      <c r="AO74" s="734"/>
      <c r="AP74" s="734"/>
    </row>
    <row r="75" spans="1:42" s="699" customFormat="1" ht="66" customHeight="1">
      <c r="A75" s="889"/>
      <c r="B75" s="889"/>
      <c r="C75" s="889"/>
      <c r="D75" s="889"/>
      <c r="E75" s="890"/>
      <c r="F75" s="889">
        <v>1</v>
      </c>
      <c r="G75" s="741"/>
      <c r="H75" s="870"/>
      <c r="I75" s="870"/>
      <c r="J75" s="870"/>
      <c r="K75" s="750"/>
      <c r="L75" s="772" t="str">
        <f>mergeValue(A75) &amp;"."&amp; mergeValue(B75)&amp;"."&amp; mergeValue(C75)&amp;"."&amp; mergeValue(D75)&amp;"."&amp; mergeValue(E75)&amp;"."&amp; mergeValue(F75)</f>
        <v>1.3.1.1.2.1</v>
      </c>
      <c r="M75" s="757" t="s">
        <v>1249</v>
      </c>
      <c r="N75" s="878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873" t="s">
        <v>1251</v>
      </c>
      <c r="Z75" s="893" t="s">
        <v>87</v>
      </c>
      <c r="AA75" s="873" t="s">
        <v>918</v>
      </c>
      <c r="AB75" s="893" t="s">
        <v>88</v>
      </c>
      <c r="AC75" s="729"/>
      <c r="AD75" s="869" t="s">
        <v>679</v>
      </c>
      <c r="AE75" s="734" t="str">
        <f>strCheckDate(O77:AC77)</f>
        <v/>
      </c>
      <c r="AF75" s="734"/>
      <c r="AG75" s="737" t="str">
        <f>IF(M75="","",M75 )</f>
        <v>От РК-8 через тепловые сети МУП "Тепловые сети"</v>
      </c>
      <c r="AH75" s="737"/>
      <c r="AI75" s="737"/>
      <c r="AJ75" s="737"/>
      <c r="AK75" s="734"/>
      <c r="AL75" s="734"/>
      <c r="AM75" s="734"/>
      <c r="AN75" s="734"/>
      <c r="AO75" s="734"/>
      <c r="AP75" s="734"/>
    </row>
    <row r="76" spans="1:42" s="699" customFormat="1" ht="66" customHeight="1">
      <c r="A76" s="889"/>
      <c r="B76" s="889"/>
      <c r="C76" s="889"/>
      <c r="D76" s="889"/>
      <c r="E76" s="890"/>
      <c r="F76" s="889"/>
      <c r="G76" s="741">
        <v>1</v>
      </c>
      <c r="H76" s="870"/>
      <c r="I76" s="870"/>
      <c r="J76" s="870"/>
      <c r="K76" s="750"/>
      <c r="L76" s="752" t="str">
        <f>mergeValue(A76) &amp;"."&amp; mergeValue(B76)&amp;"."&amp; mergeValue(C76)&amp;"."&amp; mergeValue(D76)&amp;"."&amp; mergeValue(E76)&amp;"."&amp; mergeValue(F76)&amp;"."&amp; mergeValue(G76)</f>
        <v>1.3.1.1.2.1.1</v>
      </c>
      <c r="M76" s="623" t="s">
        <v>1250</v>
      </c>
      <c r="N76" s="892"/>
      <c r="O76" s="719"/>
      <c r="P76" s="785">
        <v>0</v>
      </c>
      <c r="Q76" s="785">
        <v>48.53</v>
      </c>
      <c r="R76" s="785">
        <v>2732.27</v>
      </c>
      <c r="S76" s="719"/>
      <c r="T76" s="719"/>
      <c r="U76" s="719"/>
      <c r="V76" s="719"/>
      <c r="W76" s="719"/>
      <c r="X76" s="719"/>
      <c r="Y76" s="873"/>
      <c r="Z76" s="893"/>
      <c r="AA76" s="873"/>
      <c r="AB76" s="893"/>
      <c r="AC76" s="729"/>
      <c r="AD76" s="869"/>
      <c r="AE76" s="734"/>
      <c r="AF76" s="734"/>
      <c r="AG76" s="737"/>
      <c r="AH76" s="737"/>
      <c r="AI76" s="737"/>
      <c r="AJ76" s="737"/>
      <c r="AK76" s="734"/>
      <c r="AL76" s="734"/>
      <c r="AM76" s="734"/>
      <c r="AN76" s="734"/>
      <c r="AO76" s="734"/>
      <c r="AP76" s="734"/>
    </row>
    <row r="77" spans="1:42" s="699" customFormat="1" ht="14.25" hidden="1" customHeight="1">
      <c r="A77" s="889"/>
      <c r="B77" s="889"/>
      <c r="C77" s="889"/>
      <c r="D77" s="889"/>
      <c r="E77" s="890"/>
      <c r="F77" s="889"/>
      <c r="G77" s="741"/>
      <c r="H77" s="870"/>
      <c r="I77" s="870"/>
      <c r="J77" s="870"/>
      <c r="K77" s="750"/>
      <c r="L77" s="711"/>
      <c r="M77" s="753"/>
      <c r="N77" s="878"/>
      <c r="O77" s="735"/>
      <c r="P77" s="735"/>
      <c r="Q77" s="732"/>
      <c r="R77" s="733" t="str">
        <f>Y75 &amp; "-" &amp; AA75</f>
        <v>01.01.2022-31.12.2023</v>
      </c>
      <c r="S77" s="733"/>
      <c r="T77" s="733"/>
      <c r="U77" s="733"/>
      <c r="V77" s="733"/>
      <c r="W77" s="733"/>
      <c r="X77" s="733"/>
      <c r="Y77" s="873"/>
      <c r="Z77" s="893"/>
      <c r="AA77" s="874"/>
      <c r="AB77" s="893"/>
      <c r="AC77" s="729"/>
      <c r="AD77" s="869"/>
      <c r="AE77" s="734"/>
      <c r="AF77" s="734"/>
      <c r="AG77" s="734"/>
      <c r="AH77" s="737"/>
      <c r="AI77" s="734"/>
      <c r="AJ77" s="734"/>
      <c r="AK77" s="734"/>
      <c r="AL77" s="734"/>
      <c r="AM77" s="734"/>
      <c r="AN77" s="734"/>
      <c r="AO77" s="734"/>
      <c r="AP77" s="734"/>
    </row>
    <row r="78" spans="1:42" s="699" customFormat="1" ht="14.25" customHeight="1">
      <c r="A78" s="889"/>
      <c r="B78" s="889"/>
      <c r="C78" s="889"/>
      <c r="D78" s="889"/>
      <c r="E78" s="890"/>
      <c r="F78" s="889"/>
      <c r="G78" s="741"/>
      <c r="H78" s="870"/>
      <c r="I78" s="870"/>
      <c r="J78" s="870"/>
      <c r="K78" s="750"/>
      <c r="L78" s="703"/>
      <c r="M78" s="714" t="s">
        <v>44</v>
      </c>
      <c r="N78" s="720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27"/>
      <c r="Z78" s="721"/>
      <c r="AA78" s="721"/>
      <c r="AB78" s="721"/>
      <c r="AC78" s="718"/>
      <c r="AD78" s="869"/>
      <c r="AE78" s="734"/>
      <c r="AF78" s="734"/>
      <c r="AG78" s="734"/>
      <c r="AH78" s="737"/>
      <c r="AI78" s="734"/>
      <c r="AJ78" s="734"/>
      <c r="AK78" s="734"/>
      <c r="AL78" s="734"/>
      <c r="AM78" s="734"/>
      <c r="AN78" s="734"/>
      <c r="AO78" s="734"/>
      <c r="AP78" s="734"/>
    </row>
    <row r="79" spans="1:42" s="698" customFormat="1" ht="15" customHeight="1">
      <c r="A79" s="889"/>
      <c r="B79" s="889"/>
      <c r="C79" s="889"/>
      <c r="D79" s="889"/>
      <c r="E79" s="890"/>
      <c r="F79" s="745" t="s">
        <v>256</v>
      </c>
      <c r="G79" s="771"/>
      <c r="H79" s="870"/>
      <c r="I79" s="870"/>
      <c r="J79" s="750"/>
      <c r="K79" s="723"/>
      <c r="L79" s="703"/>
      <c r="M79" s="713" t="s">
        <v>413</v>
      </c>
      <c r="N79" s="720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27"/>
      <c r="Z79" s="721"/>
      <c r="AA79" s="721"/>
      <c r="AB79" s="721"/>
      <c r="AC79" s="718"/>
      <c r="AD79" s="869"/>
      <c r="AE79" s="736"/>
      <c r="AF79" s="736"/>
      <c r="AG79" s="736"/>
      <c r="AH79" s="737"/>
      <c r="AI79" s="736"/>
      <c r="AJ79" s="734"/>
      <c r="AK79" s="734"/>
      <c r="AL79" s="736"/>
      <c r="AM79" s="736"/>
      <c r="AN79" s="736"/>
      <c r="AO79" s="736"/>
      <c r="AP79" s="736"/>
    </row>
    <row r="80" spans="1:42" s="698" customFormat="1">
      <c r="A80" s="889"/>
      <c r="B80" s="889"/>
      <c r="C80" s="889"/>
      <c r="D80" s="889"/>
      <c r="E80" s="744" t="s">
        <v>256</v>
      </c>
      <c r="F80" s="745" t="s">
        <v>256</v>
      </c>
      <c r="G80" s="771"/>
      <c r="H80" s="870"/>
      <c r="I80" s="701"/>
      <c r="J80" s="701"/>
      <c r="K80" s="723"/>
      <c r="L80" s="703"/>
      <c r="M80" s="710" t="s">
        <v>13</v>
      </c>
      <c r="N80" s="720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27"/>
      <c r="Z80" s="721"/>
      <c r="AA80" s="721"/>
      <c r="AB80" s="720"/>
      <c r="AC80" s="721"/>
      <c r="AD80" s="718"/>
      <c r="AE80" s="736"/>
      <c r="AF80" s="736"/>
      <c r="AG80" s="736"/>
      <c r="AH80" s="736"/>
      <c r="AI80" s="736"/>
      <c r="AJ80" s="736"/>
      <c r="AK80" s="736"/>
      <c r="AL80" s="736"/>
      <c r="AM80" s="736"/>
      <c r="AN80" s="736"/>
      <c r="AO80" s="736"/>
      <c r="AP80" s="736"/>
    </row>
    <row r="81" spans="1:42" s="698" customFormat="1">
      <c r="A81" s="889"/>
      <c r="B81" s="889"/>
      <c r="C81" s="889"/>
      <c r="D81" s="746" t="s">
        <v>256</v>
      </c>
      <c r="E81" s="746" t="s">
        <v>256</v>
      </c>
      <c r="F81" s="747" t="s">
        <v>256</v>
      </c>
      <c r="G81" s="746" t="s">
        <v>256</v>
      </c>
      <c r="H81" s="771"/>
      <c r="I81" s="723"/>
      <c r="J81" s="701"/>
      <c r="K81" s="716"/>
      <c r="L81" s="703"/>
      <c r="M81" s="709" t="s">
        <v>414</v>
      </c>
      <c r="N81" s="708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27"/>
      <c r="Z81" s="721"/>
      <c r="AA81" s="721"/>
      <c r="AB81" s="720"/>
      <c r="AC81" s="721"/>
      <c r="AD81" s="718"/>
      <c r="AE81" s="736"/>
      <c r="AF81" s="736"/>
      <c r="AG81" s="736"/>
      <c r="AH81" s="736"/>
      <c r="AI81" s="736"/>
      <c r="AJ81" s="736"/>
      <c r="AK81" s="736"/>
      <c r="AL81" s="736"/>
      <c r="AM81" s="736"/>
      <c r="AN81" s="736"/>
      <c r="AO81" s="736"/>
      <c r="AP81" s="736"/>
    </row>
    <row r="82" spans="1:42" ht="3" customHeight="1">
      <c r="AP82" s="35"/>
    </row>
    <row r="83" spans="1:42" ht="48.95" customHeight="1">
      <c r="L83" s="606">
        <v>1</v>
      </c>
      <c r="M83" s="863" t="s">
        <v>708</v>
      </c>
      <c r="N83" s="863"/>
      <c r="O83" s="863"/>
      <c r="P83" s="863"/>
      <c r="Q83" s="863"/>
      <c r="R83" s="863"/>
      <c r="S83" s="863"/>
      <c r="T83" s="863"/>
      <c r="U83" s="863"/>
      <c r="V83" s="863"/>
      <c r="W83" s="863"/>
      <c r="X83" s="863"/>
      <c r="Y83" s="863"/>
      <c r="Z83" s="863"/>
      <c r="AA83" s="863"/>
      <c r="AB83" s="863"/>
      <c r="AC83" s="863"/>
      <c r="AP83" s="35"/>
    </row>
  </sheetData>
  <sheetProtection password="FA9C" sheet="1" objects="1" scenarios="1" formatColumns="0" formatRows="0"/>
  <dataConsolidate leftLabels="1"/>
  <mergeCells count="132">
    <mergeCell ref="A18:A81"/>
    <mergeCell ref="B19:B47"/>
    <mergeCell ref="C20:C47"/>
    <mergeCell ref="D21:D46"/>
    <mergeCell ref="AD23:AD35"/>
    <mergeCell ref="Y23:Y25"/>
    <mergeCell ref="Z23:Z25"/>
    <mergeCell ref="AA23:AA25"/>
    <mergeCell ref="N23:N25"/>
    <mergeCell ref="AB23:AB25"/>
    <mergeCell ref="O20:AC20"/>
    <mergeCell ref="E22:E35"/>
    <mergeCell ref="O18:AC18"/>
    <mergeCell ref="H21:H46"/>
    <mergeCell ref="I22:I35"/>
    <mergeCell ref="F23:F26"/>
    <mergeCell ref="J23:J26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M83:AC83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  <mergeCell ref="B48:B64"/>
    <mergeCell ref="O48:AC48"/>
    <mergeCell ref="C49:C64"/>
    <mergeCell ref="O49:AC49"/>
    <mergeCell ref="D50:D63"/>
    <mergeCell ref="H50:H63"/>
    <mergeCell ref="O50:AC50"/>
    <mergeCell ref="E51:E56"/>
    <mergeCell ref="I51:I56"/>
    <mergeCell ref="O51:AC51"/>
    <mergeCell ref="F52:F55"/>
    <mergeCell ref="J52:J55"/>
    <mergeCell ref="N52:N54"/>
    <mergeCell ref="Y52:Y54"/>
    <mergeCell ref="Z52:Z54"/>
    <mergeCell ref="AA52:AA54"/>
    <mergeCell ref="B65:B81"/>
    <mergeCell ref="O65:AC65"/>
    <mergeCell ref="C66:C81"/>
    <mergeCell ref="O66:AC66"/>
    <mergeCell ref="D67:D80"/>
    <mergeCell ref="H67:H80"/>
    <mergeCell ref="O67:AC67"/>
    <mergeCell ref="E68:E73"/>
    <mergeCell ref="I68:I73"/>
    <mergeCell ref="O68:AC68"/>
    <mergeCell ref="F69:F72"/>
    <mergeCell ref="J69:J72"/>
    <mergeCell ref="N69:N71"/>
    <mergeCell ref="Y69:Y71"/>
    <mergeCell ref="AB69:AB71"/>
    <mergeCell ref="AD69:AD73"/>
    <mergeCell ref="F27:F30"/>
    <mergeCell ref="J27:J30"/>
    <mergeCell ref="N27:N29"/>
    <mergeCell ref="Y27:Y29"/>
    <mergeCell ref="Z27:Z29"/>
    <mergeCell ref="AA27:AA29"/>
    <mergeCell ref="AB27:AB29"/>
    <mergeCell ref="F31:F34"/>
    <mergeCell ref="J31:J34"/>
    <mergeCell ref="N31:N33"/>
    <mergeCell ref="Y31:Y33"/>
    <mergeCell ref="Z31:Z33"/>
    <mergeCell ref="AB52:AB54"/>
    <mergeCell ref="AD52:AD56"/>
    <mergeCell ref="E36:E45"/>
    <mergeCell ref="I36:I45"/>
    <mergeCell ref="O36:AC36"/>
    <mergeCell ref="F37:F40"/>
    <mergeCell ref="J37:J40"/>
    <mergeCell ref="N37:N39"/>
    <mergeCell ref="Y37:Y39"/>
    <mergeCell ref="Z37:Z39"/>
    <mergeCell ref="AA37:AA39"/>
    <mergeCell ref="AB37:AB39"/>
    <mergeCell ref="AD37:AD45"/>
    <mergeCell ref="F41:F44"/>
    <mergeCell ref="J41:J44"/>
    <mergeCell ref="N41:N43"/>
    <mergeCell ref="Y41:Y43"/>
    <mergeCell ref="Z41:Z43"/>
    <mergeCell ref="AA41:AA43"/>
    <mergeCell ref="AB41:AB43"/>
    <mergeCell ref="AA31:AA33"/>
    <mergeCell ref="AB31:AB33"/>
    <mergeCell ref="AD58:AD62"/>
    <mergeCell ref="E74:E79"/>
    <mergeCell ref="I74:I79"/>
    <mergeCell ref="O74:AC74"/>
    <mergeCell ref="F75:F78"/>
    <mergeCell ref="J75:J78"/>
    <mergeCell ref="N75:N77"/>
    <mergeCell ref="Y75:Y77"/>
    <mergeCell ref="Z75:Z77"/>
    <mergeCell ref="AA75:AA77"/>
    <mergeCell ref="AB75:AB77"/>
    <mergeCell ref="AD75:AD79"/>
    <mergeCell ref="E57:E62"/>
    <mergeCell ref="I57:I62"/>
    <mergeCell ref="O57:AC57"/>
    <mergeCell ref="F58:F61"/>
    <mergeCell ref="J58:J61"/>
    <mergeCell ref="N58:N60"/>
    <mergeCell ref="Y58:Y60"/>
    <mergeCell ref="Z58:Z60"/>
    <mergeCell ref="AA58:AA60"/>
    <mergeCell ref="AB58:AB60"/>
    <mergeCell ref="Z69:Z71"/>
    <mergeCell ref="AA69:AA71"/>
  </mergeCells>
  <phoneticPr fontId="11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AD7:AD10 O21:AC21 O50:AC50 O67:AC67">
      <formula1>900</formula1>
    </dataValidation>
    <dataValidation allowBlank="1" promptTitle="checkPeriodRange" sqref="R25:X25 R54:X54 R71:X71 R29:X29 R33:X33 R39:X39 R43:X43 R60:X60 R77:X7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52 M69 M27 M31 M37 M41 M58 M75">
      <formula1>900</formula1>
    </dataValidation>
    <dataValidation type="list" allowBlank="1" showInputMessage="1" showErrorMessage="1" errorTitle="Ошибка" error="Выберите значение из списка" sqref="O22:P22 O51:P51 O68:P68 O36:P36 O57:P57 O74:P74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:Y24 AA23:AA25 AA52:AA54 Y52:Y53 AA69:AA71 Y69:Y70 AA27:AA29 Y27:Y28 AA31:AA33 Y31:Y32 AA37:AA39 Y37:Y38 AA41:AA43 Y41:Y42 AA58:AA60 Y58:Y59 AA75:AA77 Y75:Y76"/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24 M53 M70 M28 M32 M38 M42 M59 M7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B23:AB25 Z23:Z25 AB52:AB54 Z52:Z54 AB69:AB71 Z69:Z71 AB27:AB29 Z27:Z29 AB31:AB33 Z31:Z33 AB37:AB39 Z37:Z39 AB41:AB43 Z41:Z43 AB58:AB60 Z58:Z60 AB75:AB77 Z75:Z77"/>
    <dataValidation allowBlank="1" sqref="Z61:Z64 Z44:Z47 Z26 Z30 Z34:Z35 Z40 Z55:Z56 Z72:Z73 Z78:Z81"/>
    <dataValidation type="decimal" allowBlank="1" showErrorMessage="1" errorTitle="Ошибка" error="Допускается ввод только действительных чисел!" sqref="P24:R24 P53:R53 P70:R70 P28:R28 P32:R32 P38:R38 P42:R42 P59:R59 P76:R7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16" t="s">
        <v>486</v>
      </c>
      <c r="G4" s="816"/>
      <c r="H4" s="816"/>
      <c r="I4" s="86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6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25.11.2022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8"/>
      <c r="B11" s="86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8"/>
      <c r="B12" s="868"/>
      <c r="C12" s="86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8"/>
      <c r="B13" s="868"/>
      <c r="C13" s="86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6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8"/>
      <c r="B14" s="868"/>
      <c r="C14" s="868"/>
      <c r="D14" s="459"/>
      <c r="F14" s="453"/>
      <c r="G14" s="161" t="s">
        <v>4</v>
      </c>
      <c r="H14" s="458"/>
      <c r="I14" s="86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8"/>
      <c r="B15" s="868"/>
      <c r="C15" s="459"/>
      <c r="D15" s="459"/>
      <c r="F15" s="539"/>
      <c r="G15" s="260" t="s">
        <v>435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0"/>
      <c r="G18" s="461"/>
      <c r="H18" s="462"/>
      <c r="I18" s="46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63" t="s">
        <v>634</v>
      </c>
      <c r="H19" s="86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00" t="s">
        <v>702</v>
      </c>
      <c r="M5" s="900"/>
      <c r="N5" s="900"/>
      <c r="O5" s="900"/>
      <c r="P5" s="900"/>
      <c r="Q5" s="900"/>
      <c r="R5" s="900"/>
      <c r="S5" s="900"/>
      <c r="T5" s="900"/>
      <c r="U5" s="900"/>
      <c r="V5" s="576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86" t="str">
        <f>IF(NameOrPr_ch="",IF(NameOrPr="","",NameOrPr),NameOrPr_ch)</f>
        <v>Департамент регулирования тарифов Ярославской области</v>
      </c>
      <c r="O7" s="886"/>
      <c r="P7" s="886"/>
      <c r="Q7" s="886"/>
      <c r="R7" s="886"/>
      <c r="S7" s="886"/>
      <c r="T7" s="886"/>
      <c r="U7" s="886"/>
      <c r="V7" s="75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50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86" t="str">
        <f>IF(datePr_ch="",IF(datePr="","",datePr),datePr_ch)</f>
        <v>18.11.2022</v>
      </c>
      <c r="O8" s="886"/>
      <c r="P8" s="886"/>
      <c r="Q8" s="886"/>
      <c r="R8" s="886"/>
      <c r="S8" s="886"/>
      <c r="T8" s="886"/>
      <c r="U8" s="886"/>
      <c r="V8" s="75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50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86" t="str">
        <f>IF(numberPr_ch="",IF(numberPr="","",numberPr),numberPr_ch)</f>
        <v>№ 276-ви, № 277-ви, №305-ви</v>
      </c>
      <c r="O9" s="886"/>
      <c r="P9" s="886"/>
      <c r="Q9" s="886"/>
      <c r="R9" s="886"/>
      <c r="S9" s="886"/>
      <c r="T9" s="886"/>
      <c r="U9" s="886"/>
      <c r="V9" s="75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50" s="438" customFormat="1" ht="18.75">
      <c r="G10" s="439"/>
      <c r="H10" s="439"/>
      <c r="L10" s="437"/>
      <c r="M10" s="450" t="s">
        <v>542</v>
      </c>
      <c r="N10" s="886" t="str">
        <f>IF(IstPub_ch="",IF(IstPub="","",IstPub),IstPub_ch)</f>
        <v>Печатное издание "Документ регион"</v>
      </c>
      <c r="O10" s="886"/>
      <c r="P10" s="886"/>
      <c r="Q10" s="886"/>
      <c r="R10" s="886"/>
      <c r="S10" s="886"/>
      <c r="T10" s="886"/>
      <c r="U10" s="886"/>
      <c r="V10" s="75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50" s="295" customFormat="1" ht="9.75" hidden="1" customHeight="1">
      <c r="L11" s="917"/>
      <c r="M11" s="917"/>
      <c r="N11" s="314"/>
      <c r="O11" s="314"/>
      <c r="P11" s="314"/>
      <c r="Q11" s="314"/>
      <c r="R11" s="314"/>
      <c r="S11" s="918"/>
      <c r="T11" s="918"/>
      <c r="U11" s="918"/>
      <c r="V11" s="918"/>
      <c r="W11" s="918"/>
      <c r="X11" s="918"/>
      <c r="Y11" s="292"/>
      <c r="AD11" s="295" t="s">
        <v>422</v>
      </c>
      <c r="AE11" s="295" t="s">
        <v>423</v>
      </c>
      <c r="AF11" s="295" t="s">
        <v>422</v>
      </c>
      <c r="AG11" s="295" t="s">
        <v>423</v>
      </c>
    </row>
    <row r="12" spans="7:50" s="240" customFormat="1" ht="11.25" hidden="1">
      <c r="G12" s="239"/>
      <c r="H12" s="239"/>
      <c r="L12" s="885"/>
      <c r="M12" s="885"/>
      <c r="N12" s="204"/>
      <c r="O12" s="204"/>
      <c r="P12" s="204"/>
      <c r="Q12" s="204"/>
      <c r="R12" s="204"/>
      <c r="S12" s="919"/>
      <c r="T12" s="919"/>
      <c r="U12" s="919"/>
      <c r="V12" s="919"/>
      <c r="W12" s="919"/>
      <c r="X12" s="919"/>
      <c r="Y12" s="119"/>
      <c r="AK12" s="291" t="s">
        <v>382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20"/>
      <c r="T13" s="920"/>
      <c r="U13" s="920"/>
      <c r="V13" s="920"/>
      <c r="W13" s="920"/>
      <c r="X13" s="920"/>
      <c r="Y13" s="393"/>
      <c r="AD13" s="920"/>
      <c r="AE13" s="920"/>
      <c r="AF13" s="920"/>
      <c r="AG13" s="920"/>
      <c r="AH13" s="920"/>
      <c r="AI13" s="920"/>
      <c r="AJ13" s="920"/>
      <c r="AK13" s="920"/>
    </row>
    <row r="14" spans="7:50">
      <c r="J14" s="85"/>
      <c r="K14" s="85"/>
      <c r="L14" s="901" t="s">
        <v>486</v>
      </c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01"/>
      <c r="AG14" s="901"/>
      <c r="AH14" s="901"/>
      <c r="AI14" s="901"/>
      <c r="AJ14" s="901"/>
      <c r="AK14" s="901"/>
      <c r="AL14" s="901"/>
      <c r="AM14" s="816" t="s">
        <v>487</v>
      </c>
    </row>
    <row r="15" spans="7:50" ht="14.25" customHeight="1">
      <c r="J15" s="85"/>
      <c r="K15" s="85"/>
      <c r="L15" s="901" t="s">
        <v>95</v>
      </c>
      <c r="M15" s="901" t="s">
        <v>518</v>
      </c>
      <c r="N15" s="901" t="s">
        <v>418</v>
      </c>
      <c r="O15" s="901"/>
      <c r="P15" s="901"/>
      <c r="Q15" s="901"/>
      <c r="R15" s="921" t="s">
        <v>392</v>
      </c>
      <c r="S15" s="921"/>
      <c r="T15" s="921"/>
      <c r="U15" s="921"/>
      <c r="V15" s="921" t="s">
        <v>419</v>
      </c>
      <c r="W15" s="921"/>
      <c r="X15" s="921"/>
      <c r="Y15" s="921"/>
      <c r="Z15" s="921" t="s">
        <v>395</v>
      </c>
      <c r="AA15" s="921"/>
      <c r="AB15" s="921"/>
      <c r="AC15" s="921"/>
      <c r="AD15" s="921" t="s">
        <v>505</v>
      </c>
      <c r="AE15" s="921"/>
      <c r="AF15" s="921"/>
      <c r="AG15" s="921"/>
      <c r="AH15" s="921"/>
      <c r="AI15" s="921"/>
      <c r="AJ15" s="921"/>
      <c r="AK15" s="901" t="s">
        <v>344</v>
      </c>
      <c r="AL15" s="887" t="s">
        <v>278</v>
      </c>
      <c r="AM15" s="816"/>
    </row>
    <row r="16" spans="7:50" ht="26.25" customHeight="1">
      <c r="J16" s="85"/>
      <c r="K16" s="85"/>
      <c r="L16" s="901"/>
      <c r="M16" s="901"/>
      <c r="N16" s="901"/>
      <c r="O16" s="901"/>
      <c r="P16" s="901"/>
      <c r="Q16" s="90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 t="s">
        <v>681</v>
      </c>
      <c r="AE16" s="921"/>
      <c r="AF16" s="816" t="s">
        <v>421</v>
      </c>
      <c r="AG16" s="816"/>
      <c r="AH16" s="923" t="s">
        <v>507</v>
      </c>
      <c r="AI16" s="923"/>
      <c r="AJ16" s="923"/>
      <c r="AK16" s="901"/>
      <c r="AL16" s="887"/>
      <c r="AM16" s="816"/>
    </row>
    <row r="17" spans="1:53" ht="14.25" customHeight="1">
      <c r="J17" s="85"/>
      <c r="K17" s="85"/>
      <c r="L17" s="901"/>
      <c r="M17" s="901"/>
      <c r="N17" s="901"/>
      <c r="O17" s="901"/>
      <c r="P17" s="901"/>
      <c r="Q17" s="901"/>
      <c r="R17" s="921"/>
      <c r="S17" s="921"/>
      <c r="T17" s="921"/>
      <c r="U17" s="921"/>
      <c r="V17" s="921"/>
      <c r="W17" s="921"/>
      <c r="X17" s="921"/>
      <c r="Y17" s="921"/>
      <c r="Z17" s="921"/>
      <c r="AA17" s="921"/>
      <c r="AB17" s="921"/>
      <c r="AC17" s="921"/>
      <c r="AD17" s="386" t="s">
        <v>348</v>
      </c>
      <c r="AE17" s="386" t="s">
        <v>347</v>
      </c>
      <c r="AF17" s="386" t="s">
        <v>348</v>
      </c>
      <c r="AG17" s="386" t="s">
        <v>347</v>
      </c>
      <c r="AH17" s="105" t="s">
        <v>393</v>
      </c>
      <c r="AI17" s="922" t="s">
        <v>394</v>
      </c>
      <c r="AJ17" s="922"/>
      <c r="AK17" s="901"/>
      <c r="AL17" s="887"/>
      <c r="AM17" s="816"/>
    </row>
    <row r="18" spans="1:53" ht="12" customHeight="1">
      <c r="J18" s="85"/>
      <c r="K18" s="234">
        <v>1</v>
      </c>
      <c r="L18" s="561" t="s">
        <v>96</v>
      </c>
      <c r="M18" s="561" t="s">
        <v>52</v>
      </c>
      <c r="N18" s="888">
        <f ca="1">OFFSET(N18,0,-1)+1</f>
        <v>3</v>
      </c>
      <c r="O18" s="888"/>
      <c r="P18" s="888"/>
      <c r="Q18" s="888"/>
      <c r="R18" s="888">
        <f ca="1">OFFSET(R18,0,-4)+1</f>
        <v>4</v>
      </c>
      <c r="S18" s="888"/>
      <c r="T18" s="888"/>
      <c r="U18" s="888"/>
      <c r="V18" s="888">
        <f ca="1">OFFSET(V18,0,-4)+1</f>
        <v>5</v>
      </c>
      <c r="W18" s="888"/>
      <c r="X18" s="888"/>
      <c r="Y18" s="888"/>
      <c r="Z18" s="563"/>
      <c r="AA18" s="563"/>
      <c r="AB18" s="563">
        <f ca="1">OFFSET(V18,0,0)+1</f>
        <v>6</v>
      </c>
      <c r="AC18" s="564">
        <f ca="1">AB18</f>
        <v>6</v>
      </c>
      <c r="AD18" s="562">
        <f ca="1">OFFSET(AD18,0,-1)+1</f>
        <v>7</v>
      </c>
      <c r="AE18" s="562">
        <f t="shared" ref="AE18:AJ18" ca="1" si="0">OFFSET(AE18,0,-1)+1</f>
        <v>8</v>
      </c>
      <c r="AF18" s="562">
        <f t="shared" ca="1" si="0"/>
        <v>9</v>
      </c>
      <c r="AG18" s="562">
        <f t="shared" ca="1" si="0"/>
        <v>10</v>
      </c>
      <c r="AH18" s="562">
        <f t="shared" ca="1" si="0"/>
        <v>11</v>
      </c>
      <c r="AI18" s="562">
        <f t="shared" ca="1" si="0"/>
        <v>12</v>
      </c>
      <c r="AJ18" s="562">
        <f t="shared" ca="1" si="0"/>
        <v>13</v>
      </c>
      <c r="AK18" s="562">
        <f ca="1">OFFSET(AK18,0,-1)+1</f>
        <v>14</v>
      </c>
      <c r="AL18" s="565"/>
      <c r="AM18" s="562">
        <v>15</v>
      </c>
    </row>
    <row r="19" spans="1:53" ht="22.5">
      <c r="A19" s="910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3">
        <f>mergeValue(A19)</f>
        <v>1</v>
      </c>
      <c r="M19" s="560" t="s">
        <v>23</v>
      </c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12"/>
      <c r="Y19" s="912"/>
      <c r="Z19" s="912"/>
      <c r="AA19" s="912"/>
      <c r="AB19" s="912"/>
      <c r="AC19" s="912"/>
      <c r="AD19" s="912"/>
      <c r="AE19" s="912"/>
      <c r="AF19" s="912"/>
      <c r="AG19" s="912"/>
      <c r="AH19" s="912"/>
      <c r="AI19" s="912"/>
      <c r="AJ19" s="912"/>
      <c r="AK19" s="912"/>
      <c r="AL19" s="912"/>
      <c r="AM19" s="572" t="s">
        <v>514</v>
      </c>
    </row>
    <row r="20" spans="1:53" ht="22.5">
      <c r="A20" s="910"/>
      <c r="B20" s="910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1"/>
      <c r="O20" s="911"/>
      <c r="P20" s="911"/>
      <c r="Q20" s="911"/>
      <c r="R20" s="911"/>
      <c r="S20" s="911"/>
      <c r="T20" s="911"/>
      <c r="U20" s="911"/>
      <c r="V20" s="911"/>
      <c r="W20" s="911"/>
      <c r="X20" s="911"/>
      <c r="Y20" s="911"/>
      <c r="Z20" s="911"/>
      <c r="AA20" s="911"/>
      <c r="AB20" s="911"/>
      <c r="AC20" s="911"/>
      <c r="AD20" s="911"/>
      <c r="AE20" s="911"/>
      <c r="AF20" s="911"/>
      <c r="AG20" s="911"/>
      <c r="AH20" s="911"/>
      <c r="AI20" s="911"/>
      <c r="AJ20" s="911"/>
      <c r="AK20" s="911"/>
      <c r="AL20" s="911"/>
      <c r="AM20" s="533" t="s">
        <v>515</v>
      </c>
    </row>
    <row r="21" spans="1:53" ht="45">
      <c r="A21" s="910"/>
      <c r="B21" s="910"/>
      <c r="C21" s="910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11"/>
      <c r="O21" s="911"/>
      <c r="P21" s="911"/>
      <c r="Q21" s="911"/>
      <c r="R21" s="911"/>
      <c r="S21" s="911"/>
      <c r="T21" s="911"/>
      <c r="U21" s="911"/>
      <c r="V21" s="911"/>
      <c r="W21" s="911"/>
      <c r="X21" s="911"/>
      <c r="Y21" s="911"/>
      <c r="Z21" s="911"/>
      <c r="AA21" s="911"/>
      <c r="AB21" s="911"/>
      <c r="AC21" s="911"/>
      <c r="AD21" s="911"/>
      <c r="AE21" s="911"/>
      <c r="AF21" s="911"/>
      <c r="AG21" s="911"/>
      <c r="AH21" s="911"/>
      <c r="AI21" s="911"/>
      <c r="AJ21" s="911"/>
      <c r="AK21" s="911"/>
      <c r="AL21" s="911"/>
      <c r="AM21" s="533" t="s">
        <v>682</v>
      </c>
    </row>
    <row r="22" spans="1:53" ht="20.100000000000001" customHeight="1">
      <c r="A22" s="910"/>
      <c r="B22" s="910"/>
      <c r="C22" s="910"/>
      <c r="D22" s="910">
        <v>1</v>
      </c>
      <c r="E22" s="279"/>
      <c r="F22" s="323"/>
      <c r="G22" s="324"/>
      <c r="H22" s="324"/>
      <c r="I22" s="913"/>
      <c r="J22" s="914"/>
      <c r="K22" s="870"/>
      <c r="L22" s="915" t="str">
        <f>mergeValue(A22) &amp;"."&amp; mergeValue(B22)&amp;"."&amp; mergeValue(C22)&amp;"."&amp; mergeValue(D22)</f>
        <v>1.1.1.1</v>
      </c>
      <c r="M22" s="916"/>
      <c r="N22" s="877" t="s">
        <v>87</v>
      </c>
      <c r="O22" s="902"/>
      <c r="P22" s="905" t="s">
        <v>96</v>
      </c>
      <c r="Q22" s="906"/>
      <c r="R22" s="877" t="s">
        <v>88</v>
      </c>
      <c r="S22" s="902"/>
      <c r="T22" s="903">
        <v>1</v>
      </c>
      <c r="U22" s="907"/>
      <c r="V22" s="877" t="s">
        <v>88</v>
      </c>
      <c r="W22" s="902"/>
      <c r="X22" s="903">
        <v>1</v>
      </c>
      <c r="Y22" s="904"/>
      <c r="Z22" s="877" t="s">
        <v>88</v>
      </c>
      <c r="AA22" s="188"/>
      <c r="AB22" s="112">
        <v>1</v>
      </c>
      <c r="AC22" s="396"/>
      <c r="AD22" s="555"/>
      <c r="AE22" s="555"/>
      <c r="AF22" s="555"/>
      <c r="AG22" s="555"/>
      <c r="AH22" s="726"/>
      <c r="AI22" s="554" t="s">
        <v>87</v>
      </c>
      <c r="AJ22" s="726"/>
      <c r="AK22" s="571" t="s">
        <v>88</v>
      </c>
      <c r="AL22" s="264"/>
      <c r="AM22" s="869" t="s">
        <v>683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10"/>
      <c r="B23" s="910"/>
      <c r="C23" s="910"/>
      <c r="D23" s="910"/>
      <c r="E23" s="279"/>
      <c r="F23" s="323"/>
      <c r="G23" s="324"/>
      <c r="H23" s="324"/>
      <c r="I23" s="913"/>
      <c r="J23" s="914"/>
      <c r="K23" s="870"/>
      <c r="L23" s="915"/>
      <c r="M23" s="916"/>
      <c r="N23" s="877"/>
      <c r="O23" s="902"/>
      <c r="P23" s="905"/>
      <c r="Q23" s="906"/>
      <c r="R23" s="877"/>
      <c r="S23" s="902"/>
      <c r="T23" s="903"/>
      <c r="U23" s="908"/>
      <c r="V23" s="877"/>
      <c r="W23" s="902"/>
      <c r="X23" s="903"/>
      <c r="Y23" s="904"/>
      <c r="Z23" s="877"/>
      <c r="AA23" s="418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88</v>
      </c>
      <c r="AL23" s="421"/>
      <c r="AM23" s="869"/>
      <c r="AO23" s="293"/>
      <c r="AP23" s="293"/>
      <c r="AQ23" s="293"/>
      <c r="AR23" s="293"/>
      <c r="AS23" s="293"/>
      <c r="AT23" s="293"/>
    </row>
    <row r="24" spans="1:53" ht="20.100000000000001" customHeight="1">
      <c r="A24" s="910"/>
      <c r="B24" s="910"/>
      <c r="C24" s="910"/>
      <c r="D24" s="910"/>
      <c r="E24" s="279"/>
      <c r="F24" s="323"/>
      <c r="G24" s="324"/>
      <c r="H24" s="324"/>
      <c r="I24" s="913"/>
      <c r="J24" s="914"/>
      <c r="K24" s="870"/>
      <c r="L24" s="915"/>
      <c r="M24" s="916"/>
      <c r="N24" s="877"/>
      <c r="O24" s="902"/>
      <c r="P24" s="905"/>
      <c r="Q24" s="906"/>
      <c r="R24" s="877"/>
      <c r="S24" s="902"/>
      <c r="T24" s="903"/>
      <c r="U24" s="909"/>
      <c r="V24" s="877"/>
      <c r="W24" s="420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9"/>
      <c r="AO24" s="293"/>
      <c r="AP24" s="293"/>
      <c r="AQ24" s="293"/>
      <c r="AR24" s="293"/>
      <c r="AS24" s="293"/>
      <c r="AT24" s="293"/>
    </row>
    <row r="25" spans="1:53" ht="20.100000000000001" customHeight="1">
      <c r="A25" s="910"/>
      <c r="B25" s="910"/>
      <c r="C25" s="910"/>
      <c r="D25" s="910"/>
      <c r="E25" s="279"/>
      <c r="F25" s="323"/>
      <c r="G25" s="324"/>
      <c r="H25" s="324"/>
      <c r="I25" s="913"/>
      <c r="J25" s="914"/>
      <c r="K25" s="870"/>
      <c r="L25" s="915"/>
      <c r="M25" s="916"/>
      <c r="N25" s="877"/>
      <c r="O25" s="902"/>
      <c r="P25" s="905"/>
      <c r="Q25" s="906"/>
      <c r="R25" s="877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9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10"/>
      <c r="B26" s="910"/>
      <c r="C26" s="910"/>
      <c r="D26" s="910"/>
      <c r="E26" s="325"/>
      <c r="F26" s="326"/>
      <c r="G26" s="325"/>
      <c r="H26" s="325"/>
      <c r="I26" s="913"/>
      <c r="J26" s="914"/>
      <c r="K26" s="870"/>
      <c r="L26" s="915"/>
      <c r="M26" s="916"/>
      <c r="N26" s="877"/>
      <c r="O26" s="419"/>
      <c r="P26" s="162"/>
      <c r="Q26" s="203" t="s">
        <v>396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9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10"/>
      <c r="B27" s="910"/>
      <c r="C27" s="910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9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10"/>
      <c r="B28" s="910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390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10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312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6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16" t="s">
        <v>486</v>
      </c>
      <c r="G4" s="816"/>
      <c r="H4" s="816"/>
      <c r="I4" s="86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6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25.11.2022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8"/>
      <c r="B11" s="86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8"/>
      <c r="B12" s="868"/>
      <c r="C12" s="86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8"/>
      <c r="B13" s="868"/>
      <c r="C13" s="86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6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8"/>
      <c r="B14" s="868"/>
      <c r="C14" s="868"/>
      <c r="D14" s="459"/>
      <c r="F14" s="453"/>
      <c r="G14" s="161" t="s">
        <v>4</v>
      </c>
      <c r="H14" s="458"/>
      <c r="I14" s="86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8"/>
      <c r="B15" s="868"/>
      <c r="C15" s="459"/>
      <c r="D15" s="459"/>
      <c r="F15" s="453"/>
      <c r="G15" s="160" t="s">
        <v>435</v>
      </c>
      <c r="H15" s="454"/>
      <c r="I15" s="455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37"/>
      <c r="G18" s="536"/>
      <c r="H18" s="537"/>
      <c r="I18" s="318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63" t="s">
        <v>634</v>
      </c>
      <c r="H19" s="86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00" t="s">
        <v>702</v>
      </c>
      <c r="M5" s="900"/>
      <c r="N5" s="900"/>
      <c r="O5" s="900"/>
      <c r="P5" s="900"/>
      <c r="Q5" s="900"/>
      <c r="R5" s="900"/>
      <c r="S5" s="900"/>
      <c r="T5" s="900"/>
      <c r="U5" s="900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86" t="str">
        <f>IF(NameOrPr_ch="",IF(NameOrPr="","",NameOrPr),NameOrPr_ch)</f>
        <v>Департамент регулирования тарифов Ярославской области</v>
      </c>
      <c r="O7" s="886"/>
      <c r="P7" s="886"/>
      <c r="Q7" s="886"/>
      <c r="R7" s="886"/>
      <c r="S7" s="886"/>
      <c r="T7" s="886"/>
      <c r="U7" s="758"/>
      <c r="V7" s="31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49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86" t="str">
        <f>IF(datePr_ch="",IF(datePr="","",datePr),datePr_ch)</f>
        <v>18.11.2022</v>
      </c>
      <c r="O8" s="886"/>
      <c r="P8" s="886"/>
      <c r="Q8" s="886"/>
      <c r="R8" s="886"/>
      <c r="S8" s="886"/>
      <c r="T8" s="886"/>
      <c r="U8" s="758"/>
      <c r="V8" s="31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49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86" t="str">
        <f>IF(numberPr_ch="",IF(numberPr="","",numberPr),numberPr_ch)</f>
        <v>№ 276-ви, № 277-ви, №305-ви</v>
      </c>
      <c r="O9" s="886"/>
      <c r="P9" s="886"/>
      <c r="Q9" s="886"/>
      <c r="R9" s="886"/>
      <c r="S9" s="886"/>
      <c r="T9" s="886"/>
      <c r="U9" s="758"/>
      <c r="V9" s="31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49" s="438" customFormat="1" ht="18.75">
      <c r="G10" s="439"/>
      <c r="H10" s="439"/>
      <c r="L10" s="437"/>
      <c r="M10" s="450" t="s">
        <v>542</v>
      </c>
      <c r="N10" s="886" t="str">
        <f>IF(IstPub_ch="",IF(IstPub="","",IstPub),IstPub_ch)</f>
        <v>Печатное издание "Документ регион"</v>
      </c>
      <c r="O10" s="886"/>
      <c r="P10" s="886"/>
      <c r="Q10" s="886"/>
      <c r="R10" s="886"/>
      <c r="S10" s="886"/>
      <c r="T10" s="886"/>
      <c r="U10" s="758"/>
      <c r="V10" s="31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49" s="240" customFormat="1" ht="11.25" hidden="1">
      <c r="G11" s="239"/>
      <c r="H11" s="239"/>
      <c r="L11" s="885"/>
      <c r="M11" s="885"/>
      <c r="N11" s="204"/>
      <c r="O11" s="204"/>
      <c r="P11" s="204"/>
      <c r="Q11" s="204"/>
      <c r="R11" s="919"/>
      <c r="S11" s="919"/>
      <c r="T11" s="919"/>
      <c r="U11" s="919"/>
      <c r="V11" s="919"/>
      <c r="W11" s="919"/>
      <c r="X11" s="119"/>
      <c r="AC11" s="295" t="s">
        <v>422</v>
      </c>
      <c r="AD11" s="295" t="s">
        <v>423</v>
      </c>
      <c r="AE11" s="295" t="s">
        <v>422</v>
      </c>
      <c r="AF11" s="295" t="s">
        <v>423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85"/>
      <c r="M12" s="885"/>
      <c r="N12" s="204"/>
      <c r="O12" s="204"/>
      <c r="P12" s="204"/>
      <c r="Q12" s="204"/>
      <c r="R12" s="919"/>
      <c r="S12" s="919"/>
      <c r="T12" s="919"/>
      <c r="U12" s="919"/>
      <c r="V12" s="919"/>
      <c r="W12" s="919"/>
      <c r="X12" s="119"/>
      <c r="AJ12" s="291" t="s">
        <v>382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20"/>
      <c r="S13" s="920"/>
      <c r="T13" s="920"/>
      <c r="U13" s="920"/>
      <c r="V13" s="920"/>
      <c r="W13" s="920"/>
      <c r="X13" s="393"/>
      <c r="AC13" s="920"/>
      <c r="AD13" s="920"/>
      <c r="AE13" s="920"/>
      <c r="AF13" s="920"/>
      <c r="AG13" s="920"/>
      <c r="AH13" s="920"/>
      <c r="AI13" s="920"/>
      <c r="AJ13" s="920"/>
    </row>
    <row r="14" spans="7:49" ht="14.25" customHeight="1">
      <c r="J14" s="85"/>
      <c r="K14" s="85"/>
      <c r="L14" s="901" t="s">
        <v>486</v>
      </c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901"/>
      <c r="AG14" s="901"/>
      <c r="AH14" s="901"/>
      <c r="AI14" s="901"/>
      <c r="AJ14" s="901"/>
      <c r="AK14" s="901"/>
      <c r="AL14" s="816" t="s">
        <v>487</v>
      </c>
    </row>
    <row r="15" spans="7:49" ht="14.25" customHeight="1">
      <c r="J15" s="85"/>
      <c r="K15" s="85"/>
      <c r="L15" s="901" t="s">
        <v>95</v>
      </c>
      <c r="M15" s="901" t="s">
        <v>518</v>
      </c>
      <c r="N15" s="901" t="s">
        <v>418</v>
      </c>
      <c r="O15" s="901"/>
      <c r="P15" s="901"/>
      <c r="Q15" s="921" t="s">
        <v>392</v>
      </c>
      <c r="R15" s="921"/>
      <c r="S15" s="921"/>
      <c r="T15" s="921"/>
      <c r="U15" s="921" t="s">
        <v>419</v>
      </c>
      <c r="V15" s="921"/>
      <c r="W15" s="921"/>
      <c r="X15" s="921"/>
      <c r="Y15" s="921" t="s">
        <v>395</v>
      </c>
      <c r="Z15" s="921"/>
      <c r="AA15" s="921"/>
      <c r="AB15" s="921"/>
      <c r="AC15" s="921" t="s">
        <v>505</v>
      </c>
      <c r="AD15" s="921"/>
      <c r="AE15" s="921"/>
      <c r="AF15" s="921"/>
      <c r="AG15" s="921"/>
      <c r="AH15" s="921"/>
      <c r="AI15" s="921"/>
      <c r="AJ15" s="901" t="s">
        <v>344</v>
      </c>
      <c r="AK15" s="887" t="s">
        <v>278</v>
      </c>
      <c r="AL15" s="816"/>
    </row>
    <row r="16" spans="7:49" ht="27.95" customHeight="1">
      <c r="J16" s="85"/>
      <c r="K16" s="85"/>
      <c r="L16" s="901"/>
      <c r="M16" s="901"/>
      <c r="N16" s="901"/>
      <c r="O16" s="901"/>
      <c r="P16" s="90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 t="s">
        <v>420</v>
      </c>
      <c r="AD16" s="921"/>
      <c r="AE16" s="816" t="s">
        <v>421</v>
      </c>
      <c r="AF16" s="816"/>
      <c r="AG16" s="923" t="s">
        <v>507</v>
      </c>
      <c r="AH16" s="923"/>
      <c r="AI16" s="923"/>
      <c r="AJ16" s="901"/>
      <c r="AK16" s="887"/>
      <c r="AL16" s="816"/>
    </row>
    <row r="17" spans="1:53" ht="14.25" customHeight="1">
      <c r="J17" s="85"/>
      <c r="K17" s="85"/>
      <c r="L17" s="901"/>
      <c r="M17" s="901"/>
      <c r="N17" s="901"/>
      <c r="O17" s="901"/>
      <c r="P17" s="901"/>
      <c r="Q17" s="921"/>
      <c r="R17" s="921"/>
      <c r="S17" s="921"/>
      <c r="T17" s="921"/>
      <c r="U17" s="921"/>
      <c r="V17" s="921"/>
      <c r="W17" s="921"/>
      <c r="X17" s="921"/>
      <c r="Y17" s="921"/>
      <c r="Z17" s="921"/>
      <c r="AA17" s="921"/>
      <c r="AB17" s="921"/>
      <c r="AC17" s="386" t="s">
        <v>348</v>
      </c>
      <c r="AD17" s="386" t="s">
        <v>347</v>
      </c>
      <c r="AE17" s="386" t="s">
        <v>348</v>
      </c>
      <c r="AF17" s="386" t="s">
        <v>347</v>
      </c>
      <c r="AG17" s="105" t="s">
        <v>393</v>
      </c>
      <c r="AH17" s="922" t="s">
        <v>394</v>
      </c>
      <c r="AI17" s="922"/>
      <c r="AJ17" s="901"/>
      <c r="AK17" s="887"/>
      <c r="AL17" s="816"/>
    </row>
    <row r="18" spans="1:53" ht="12" customHeight="1">
      <c r="J18" s="85"/>
      <c r="K18" s="234">
        <v>1</v>
      </c>
      <c r="L18" s="561" t="s">
        <v>96</v>
      </c>
      <c r="M18" s="561" t="s">
        <v>52</v>
      </c>
      <c r="N18" s="888">
        <f ca="1">OFFSET(N18,0,-1)+1</f>
        <v>3</v>
      </c>
      <c r="O18" s="888"/>
      <c r="P18" s="888"/>
      <c r="Q18" s="888">
        <f ca="1">OFFSET(Q18,0,-3)+1</f>
        <v>4</v>
      </c>
      <c r="R18" s="888"/>
      <c r="S18" s="888"/>
      <c r="T18" s="888"/>
      <c r="U18" s="888">
        <f ca="1">OFFSET(U18,0,-4)+1</f>
        <v>5</v>
      </c>
      <c r="V18" s="888"/>
      <c r="W18" s="888"/>
      <c r="X18" s="888"/>
      <c r="Y18" s="563"/>
      <c r="Z18" s="563"/>
      <c r="AA18" s="563">
        <f ca="1">OFFSET(U18,0,0)+1</f>
        <v>6</v>
      </c>
      <c r="AB18" s="564">
        <f ca="1">AA18</f>
        <v>6</v>
      </c>
      <c r="AC18" s="562">
        <f t="shared" ref="AC18:AJ18" ca="1" si="0">OFFSET(AC18,0,-1)+1</f>
        <v>7</v>
      </c>
      <c r="AD18" s="562">
        <f t="shared" ca="1" si="0"/>
        <v>8</v>
      </c>
      <c r="AE18" s="562">
        <f t="shared" ca="1" si="0"/>
        <v>9</v>
      </c>
      <c r="AF18" s="562">
        <f t="shared" ca="1" si="0"/>
        <v>10</v>
      </c>
      <c r="AG18" s="562">
        <f t="shared" ca="1" si="0"/>
        <v>11</v>
      </c>
      <c r="AH18" s="562">
        <f t="shared" ca="1" si="0"/>
        <v>12</v>
      </c>
      <c r="AI18" s="562">
        <f t="shared" ca="1" si="0"/>
        <v>13</v>
      </c>
      <c r="AJ18" s="562">
        <f t="shared" ca="1" si="0"/>
        <v>14</v>
      </c>
      <c r="AK18" s="565"/>
      <c r="AL18" s="562">
        <v>15</v>
      </c>
    </row>
    <row r="19" spans="1:53" ht="22.5">
      <c r="A19" s="910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34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5"/>
      <c r="Z19" s="935"/>
      <c r="AA19" s="935"/>
      <c r="AB19" s="935"/>
      <c r="AC19" s="935"/>
      <c r="AD19" s="935"/>
      <c r="AE19" s="935"/>
      <c r="AF19" s="935"/>
      <c r="AG19" s="935"/>
      <c r="AH19" s="935"/>
      <c r="AI19" s="935"/>
      <c r="AJ19" s="935"/>
      <c r="AK19" s="935"/>
      <c r="AL19" s="615" t="s">
        <v>514</v>
      </c>
    </row>
    <row r="20" spans="1:53" ht="22.5">
      <c r="A20" s="910"/>
      <c r="B20" s="910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25"/>
      <c r="O20" s="911"/>
      <c r="P20" s="911"/>
      <c r="Q20" s="911"/>
      <c r="R20" s="911"/>
      <c r="S20" s="911"/>
      <c r="T20" s="911"/>
      <c r="U20" s="911"/>
      <c r="V20" s="911"/>
      <c r="W20" s="911"/>
      <c r="X20" s="911"/>
      <c r="Y20" s="911"/>
      <c r="Z20" s="911"/>
      <c r="AA20" s="911"/>
      <c r="AB20" s="911"/>
      <c r="AC20" s="911"/>
      <c r="AD20" s="911"/>
      <c r="AE20" s="911"/>
      <c r="AF20" s="911"/>
      <c r="AG20" s="911"/>
      <c r="AH20" s="911"/>
      <c r="AI20" s="911"/>
      <c r="AJ20" s="911"/>
      <c r="AK20" s="911"/>
      <c r="AL20" s="614" t="s">
        <v>515</v>
      </c>
    </row>
    <row r="21" spans="1:53" ht="45">
      <c r="A21" s="910"/>
      <c r="B21" s="910"/>
      <c r="C21" s="910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25"/>
      <c r="O21" s="911"/>
      <c r="P21" s="911"/>
      <c r="Q21" s="911"/>
      <c r="R21" s="911"/>
      <c r="S21" s="911"/>
      <c r="T21" s="911"/>
      <c r="U21" s="911"/>
      <c r="V21" s="911"/>
      <c r="W21" s="911"/>
      <c r="X21" s="911"/>
      <c r="Y21" s="911"/>
      <c r="Z21" s="911"/>
      <c r="AA21" s="911"/>
      <c r="AB21" s="911"/>
      <c r="AC21" s="911"/>
      <c r="AD21" s="911"/>
      <c r="AE21" s="911"/>
      <c r="AF21" s="911"/>
      <c r="AG21" s="911"/>
      <c r="AH21" s="911"/>
      <c r="AI21" s="911"/>
      <c r="AJ21" s="911"/>
      <c r="AK21" s="911"/>
      <c r="AL21" s="614" t="s">
        <v>682</v>
      </c>
    </row>
    <row r="22" spans="1:53" ht="20.100000000000001" customHeight="1">
      <c r="A22" s="910"/>
      <c r="B22" s="910"/>
      <c r="C22" s="910"/>
      <c r="D22" s="910">
        <v>1</v>
      </c>
      <c r="E22" s="279"/>
      <c r="F22" s="323"/>
      <c r="G22" s="324"/>
      <c r="H22" s="324"/>
      <c r="I22" s="913"/>
      <c r="J22" s="914"/>
      <c r="K22" s="870"/>
      <c r="L22" s="924" t="str">
        <f>mergeValue(A22) &amp;"."&amp; mergeValue(B22)&amp;"."&amp; mergeValue(C22)&amp;"."&amp; mergeValue(D22)</f>
        <v>1.1.1.1</v>
      </c>
      <c r="M22" s="926"/>
      <c r="N22" s="928"/>
      <c r="O22" s="905" t="s">
        <v>96</v>
      </c>
      <c r="P22" s="906"/>
      <c r="Q22" s="877" t="s">
        <v>88</v>
      </c>
      <c r="R22" s="902"/>
      <c r="S22" s="903">
        <v>1</v>
      </c>
      <c r="T22" s="929"/>
      <c r="U22" s="877" t="s">
        <v>88</v>
      </c>
      <c r="V22" s="902"/>
      <c r="W22" s="903" t="s">
        <v>96</v>
      </c>
      <c r="X22" s="932"/>
      <c r="Y22" s="877" t="s">
        <v>88</v>
      </c>
      <c r="Z22" s="188"/>
      <c r="AA22" s="112">
        <v>1</v>
      </c>
      <c r="AB22" s="579"/>
      <c r="AC22" s="555"/>
      <c r="AD22" s="555"/>
      <c r="AE22" s="556"/>
      <c r="AF22" s="555"/>
      <c r="AG22" s="726"/>
      <c r="AH22" s="554" t="s">
        <v>87</v>
      </c>
      <c r="AI22" s="726"/>
      <c r="AJ22" s="571" t="s">
        <v>88</v>
      </c>
      <c r="AK22" s="264"/>
      <c r="AL22" s="869" t="s">
        <v>683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10"/>
      <c r="B23" s="910"/>
      <c r="C23" s="910"/>
      <c r="D23" s="910"/>
      <c r="E23" s="279"/>
      <c r="F23" s="323"/>
      <c r="G23" s="324"/>
      <c r="H23" s="324"/>
      <c r="I23" s="913"/>
      <c r="J23" s="914"/>
      <c r="K23" s="870"/>
      <c r="L23" s="915"/>
      <c r="M23" s="927"/>
      <c r="N23" s="928"/>
      <c r="O23" s="905"/>
      <c r="P23" s="906"/>
      <c r="Q23" s="877"/>
      <c r="R23" s="902"/>
      <c r="S23" s="903"/>
      <c r="T23" s="930"/>
      <c r="U23" s="877"/>
      <c r="V23" s="902"/>
      <c r="W23" s="903"/>
      <c r="X23" s="933"/>
      <c r="Y23" s="877"/>
      <c r="Z23" s="418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88</v>
      </c>
      <c r="AK23" s="421"/>
      <c r="AL23" s="869"/>
      <c r="AN23" s="293"/>
      <c r="AO23" s="293"/>
      <c r="AP23" s="293"/>
      <c r="AQ23" s="293"/>
      <c r="AR23" s="293"/>
      <c r="AS23" s="293"/>
    </row>
    <row r="24" spans="1:53" ht="20.100000000000001" customHeight="1">
      <c r="A24" s="910"/>
      <c r="B24" s="910"/>
      <c r="C24" s="910"/>
      <c r="D24" s="910"/>
      <c r="E24" s="279"/>
      <c r="F24" s="323"/>
      <c r="G24" s="324"/>
      <c r="H24" s="324"/>
      <c r="I24" s="913"/>
      <c r="J24" s="914"/>
      <c r="K24" s="870"/>
      <c r="L24" s="915"/>
      <c r="M24" s="927"/>
      <c r="N24" s="928"/>
      <c r="O24" s="905"/>
      <c r="P24" s="906"/>
      <c r="Q24" s="877"/>
      <c r="R24" s="902"/>
      <c r="S24" s="903"/>
      <c r="T24" s="931"/>
      <c r="U24" s="877"/>
      <c r="V24" s="420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9"/>
      <c r="AN24" s="293"/>
      <c r="AO24" s="293"/>
      <c r="AP24" s="293"/>
      <c r="AQ24" s="293"/>
      <c r="AR24" s="293"/>
      <c r="AS24" s="293"/>
    </row>
    <row r="25" spans="1:53" ht="20.100000000000001" customHeight="1">
      <c r="A25" s="910"/>
      <c r="B25" s="910"/>
      <c r="C25" s="910"/>
      <c r="D25" s="910"/>
      <c r="E25" s="279"/>
      <c r="F25" s="323"/>
      <c r="G25" s="324"/>
      <c r="H25" s="324"/>
      <c r="I25" s="913"/>
      <c r="J25" s="914"/>
      <c r="K25" s="870"/>
      <c r="L25" s="915"/>
      <c r="M25" s="927"/>
      <c r="N25" s="928"/>
      <c r="O25" s="905"/>
      <c r="P25" s="906"/>
      <c r="Q25" s="877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9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10"/>
      <c r="B26" s="910"/>
      <c r="C26" s="910"/>
      <c r="D26" s="910"/>
      <c r="E26" s="325"/>
      <c r="F26" s="326"/>
      <c r="G26" s="325"/>
      <c r="H26" s="325"/>
      <c r="I26" s="913"/>
      <c r="J26" s="914"/>
      <c r="K26" s="870"/>
      <c r="L26" s="915"/>
      <c r="M26" s="927"/>
      <c r="N26" s="419"/>
      <c r="O26" s="162"/>
      <c r="P26" s="203" t="s">
        <v>396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9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10"/>
      <c r="B27" s="910"/>
      <c r="C27" s="910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9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10"/>
      <c r="B28" s="910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390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10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312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6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 leftLabels="1" link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213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16" t="s">
        <v>486</v>
      </c>
      <c r="G4" s="816"/>
      <c r="H4" s="816"/>
      <c r="I4" s="86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6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25.11.2022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8"/>
      <c r="B9" s="295"/>
      <c r="C9" s="295"/>
      <c r="D9" s="295"/>
      <c r="F9" s="448" t="str">
        <f>"3." &amp;mergeValue(A9)</f>
        <v>3.1</v>
      </c>
      <c r="G9" s="535" t="s">
        <v>536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8"/>
      <c r="B11" s="868">
        <v>1</v>
      </c>
      <c r="C11" s="581"/>
      <c r="D11" s="581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8"/>
      <c r="B12" s="868"/>
      <c r="C12" s="868">
        <v>1</v>
      </c>
      <c r="D12" s="581"/>
      <c r="F12" s="448" t="str">
        <f>"4."&amp;mergeValue(A12) &amp;"."&amp;mergeValue(B12)&amp;"."&amp;mergeValue(C12)</f>
        <v>4.1.1.1</v>
      </c>
      <c r="G12" s="456" t="s">
        <v>538</v>
      </c>
      <c r="H12" s="429" t="str">
        <f>IF(Территории!H13="","","" &amp; Территории!H13 &amp; "")</f>
        <v>город Ярославль</v>
      </c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8"/>
      <c r="B13" s="868"/>
      <c r="C13" s="868"/>
      <c r="D13" s="581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5" customFormat="1" ht="45">
      <c r="A14" s="868">
        <v>2</v>
      </c>
      <c r="B14" s="670"/>
      <c r="C14" s="670"/>
      <c r="D14" s="670"/>
      <c r="F14" s="778" t="str">
        <f>"2." &amp;mergeValue(A14)</f>
        <v>2.2</v>
      </c>
      <c r="G14" s="535" t="s">
        <v>535</v>
      </c>
      <c r="H14" s="769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68"/>
      <c r="B15" s="670"/>
      <c r="C15" s="670"/>
      <c r="D15" s="670"/>
      <c r="F15" s="778" t="str">
        <f>"3." &amp;mergeValue(A15)</f>
        <v>3.2</v>
      </c>
      <c r="G15" s="535" t="s">
        <v>536</v>
      </c>
      <c r="H15" s="769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68"/>
      <c r="B16" s="670"/>
      <c r="C16" s="670"/>
      <c r="D16" s="670"/>
      <c r="F16" s="778" t="str">
        <f>"4."&amp;mergeValue(A16)</f>
        <v>4.2</v>
      </c>
      <c r="G16" s="535" t="s">
        <v>537</v>
      </c>
      <c r="H16" s="777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68"/>
      <c r="B17" s="868">
        <v>1</v>
      </c>
      <c r="C17" s="766"/>
      <c r="D17" s="766"/>
      <c r="F17" s="778" t="str">
        <f>"4."&amp;mergeValue(A17) &amp;"."&amp;mergeValue(B17)</f>
        <v>4.2.1</v>
      </c>
      <c r="G17" s="436" t="s">
        <v>633</v>
      </c>
      <c r="H17" s="769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68"/>
      <c r="B18" s="868"/>
      <c r="C18" s="868">
        <v>1</v>
      </c>
      <c r="D18" s="766"/>
      <c r="F18" s="778" t="str">
        <f>"4."&amp;mergeValue(A18) &amp;"."&amp;mergeValue(B18)&amp;"."&amp;mergeValue(C18)</f>
        <v>4.2.1.1</v>
      </c>
      <c r="G18" s="456" t="s">
        <v>538</v>
      </c>
      <c r="H18" s="769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68"/>
      <c r="B19" s="868"/>
      <c r="C19" s="868"/>
      <c r="D19" s="766">
        <v>1</v>
      </c>
      <c r="F19" s="778" t="str">
        <f>"4."&amp;mergeValue(A19) &amp;"."&amp;mergeValue(B19)&amp;"."&amp;mergeValue(C19)&amp;"."&amp;mergeValue(D19)</f>
        <v>4.2.1.1.1</v>
      </c>
      <c r="G19" s="538" t="s">
        <v>539</v>
      </c>
      <c r="H19" s="769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68">
        <v>3</v>
      </c>
      <c r="B20" s="670"/>
      <c r="C20" s="670"/>
      <c r="D20" s="670"/>
      <c r="F20" s="778" t="str">
        <f>"2." &amp;mergeValue(A20)</f>
        <v>2.3</v>
      </c>
      <c r="G20" s="535" t="s">
        <v>535</v>
      </c>
      <c r="H20" s="769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68"/>
      <c r="B21" s="670"/>
      <c r="C21" s="670"/>
      <c r="D21" s="670"/>
      <c r="F21" s="778" t="str">
        <f>"3." &amp;mergeValue(A21)</f>
        <v>3.3</v>
      </c>
      <c r="G21" s="535" t="s">
        <v>536</v>
      </c>
      <c r="H21" s="769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68"/>
      <c r="B22" s="670"/>
      <c r="C22" s="670"/>
      <c r="D22" s="670"/>
      <c r="F22" s="778" t="str">
        <f>"4."&amp;mergeValue(A22)</f>
        <v>4.3</v>
      </c>
      <c r="G22" s="535" t="s">
        <v>537</v>
      </c>
      <c r="H22" s="777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68"/>
      <c r="B23" s="868">
        <v>1</v>
      </c>
      <c r="C23" s="766"/>
      <c r="D23" s="766"/>
      <c r="F23" s="778" t="str">
        <f>"4."&amp;mergeValue(A23) &amp;"."&amp;mergeValue(B23)</f>
        <v>4.3.1</v>
      </c>
      <c r="G23" s="436" t="s">
        <v>633</v>
      </c>
      <c r="H23" s="769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68"/>
      <c r="B24" s="868"/>
      <c r="C24" s="868">
        <v>1</v>
      </c>
      <c r="D24" s="766"/>
      <c r="F24" s="778" t="str">
        <f>"4."&amp;mergeValue(A24) &amp;"."&amp;mergeValue(B24)&amp;"."&amp;mergeValue(C24)</f>
        <v>4.3.1.1</v>
      </c>
      <c r="G24" s="456" t="s">
        <v>538</v>
      </c>
      <c r="H24" s="769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68"/>
      <c r="B25" s="868"/>
      <c r="C25" s="868"/>
      <c r="D25" s="766">
        <v>1</v>
      </c>
      <c r="F25" s="778" t="str">
        <f>"4."&amp;mergeValue(A25) &amp;"."&amp;mergeValue(B25)&amp;"."&amp;mergeValue(C25)&amp;"."&amp;mergeValue(D25)</f>
        <v>4.3.1.1.1</v>
      </c>
      <c r="G25" s="538" t="s">
        <v>539</v>
      </c>
      <c r="H25" s="769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37"/>
      <c r="G26" s="536"/>
      <c r="H26" s="537"/>
      <c r="I26" s="318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63" t="s">
        <v>634</v>
      </c>
      <c r="H27" s="863"/>
      <c r="I27" s="318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5"/>
  <sheetViews>
    <sheetView showGridLines="0" topLeftCell="C4" zoomScaleNormal="100" workbookViewId="0">
      <selection activeCell="F12" sqref="F12:F21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0"/>
      <c r="N1" s="530"/>
      <c r="P1" s="530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00" t="s">
        <v>684</v>
      </c>
      <c r="E5" s="900"/>
      <c r="F5" s="900"/>
      <c r="G5" s="576"/>
    </row>
    <row r="6" spans="1:16" ht="3" customHeight="1">
      <c r="C6" s="85"/>
      <c r="D6" s="36"/>
      <c r="E6" s="83"/>
      <c r="F6" s="82"/>
      <c r="G6" s="388"/>
    </row>
    <row r="7" spans="1:16">
      <c r="C7" s="85"/>
      <c r="D7" s="901" t="s">
        <v>486</v>
      </c>
      <c r="E7" s="901"/>
      <c r="F7" s="901"/>
      <c r="G7" s="936" t="s">
        <v>487</v>
      </c>
    </row>
    <row r="8" spans="1:16">
      <c r="C8" s="85"/>
      <c r="D8" s="103" t="s">
        <v>95</v>
      </c>
      <c r="E8" s="115" t="s">
        <v>489</v>
      </c>
      <c r="F8" s="115" t="s">
        <v>488</v>
      </c>
      <c r="G8" s="936"/>
    </row>
    <row r="9" spans="1:16" ht="12" customHeight="1">
      <c r="C9" s="85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387"/>
      <c r="C10" s="85"/>
      <c r="D10" s="236">
        <v>1</v>
      </c>
      <c r="E10" s="397" t="s">
        <v>648</v>
      </c>
      <c r="F10" s="398" t="s">
        <v>490</v>
      </c>
      <c r="G10" s="268"/>
    </row>
    <row r="11" spans="1:16" ht="22.5">
      <c r="A11" s="387"/>
      <c r="C11" s="85"/>
      <c r="D11" s="236" t="s">
        <v>298</v>
      </c>
      <c r="E11" s="390" t="s">
        <v>491</v>
      </c>
      <c r="F11" s="398" t="s">
        <v>490</v>
      </c>
      <c r="G11" s="268"/>
    </row>
    <row r="12" spans="1:16" ht="20.100000000000001" customHeight="1">
      <c r="A12" s="387"/>
      <c r="C12" s="85"/>
      <c r="D12" s="236" t="s">
        <v>8</v>
      </c>
      <c r="E12" s="788" t="s">
        <v>1224</v>
      </c>
      <c r="F12" s="389" t="s">
        <v>1234</v>
      </c>
      <c r="G12" s="880" t="s">
        <v>639</v>
      </c>
    </row>
    <row r="13" spans="1:16" s="699" customFormat="1" ht="20.100000000000001" customHeight="1">
      <c r="A13" s="96"/>
      <c r="B13" s="235"/>
      <c r="C13" s="46" t="s">
        <v>1209</v>
      </c>
      <c r="D13" s="236" t="s">
        <v>1215</v>
      </c>
      <c r="E13" s="395" t="s">
        <v>1225</v>
      </c>
      <c r="F13" s="389" t="s">
        <v>1235</v>
      </c>
      <c r="G13" s="881"/>
      <c r="I13" s="737"/>
      <c r="J13" s="737"/>
    </row>
    <row r="14" spans="1:16" s="699" customFormat="1" ht="20.100000000000001" customHeight="1">
      <c r="A14" s="96"/>
      <c r="B14" s="235"/>
      <c r="C14" s="46" t="s">
        <v>1209</v>
      </c>
      <c r="D14" s="236" t="s">
        <v>1216</v>
      </c>
      <c r="E14" s="395" t="s">
        <v>1226</v>
      </c>
      <c r="F14" s="389" t="s">
        <v>1236</v>
      </c>
      <c r="G14" s="881"/>
      <c r="I14" s="737"/>
      <c r="J14" s="737"/>
    </row>
    <row r="15" spans="1:16" s="699" customFormat="1" ht="20.100000000000001" customHeight="1">
      <c r="A15" s="96"/>
      <c r="B15" s="235"/>
      <c r="C15" s="46" t="s">
        <v>1209</v>
      </c>
      <c r="D15" s="236" t="s">
        <v>1217</v>
      </c>
      <c r="E15" s="395" t="s">
        <v>1227</v>
      </c>
      <c r="F15" s="389" t="s">
        <v>1237</v>
      </c>
      <c r="G15" s="881"/>
      <c r="I15" s="737"/>
      <c r="J15" s="737"/>
    </row>
    <row r="16" spans="1:16" s="699" customFormat="1" ht="20.100000000000001" customHeight="1">
      <c r="A16" s="96"/>
      <c r="B16" s="235"/>
      <c r="C16" s="46" t="s">
        <v>1209</v>
      </c>
      <c r="D16" s="236" t="s">
        <v>1218</v>
      </c>
      <c r="E16" s="395" t="s">
        <v>1228</v>
      </c>
      <c r="F16" s="389" t="s">
        <v>1238</v>
      </c>
      <c r="G16" s="881"/>
      <c r="I16" s="737"/>
      <c r="J16" s="737"/>
    </row>
    <row r="17" spans="1:10" s="699" customFormat="1" ht="20.100000000000001" customHeight="1">
      <c r="A17" s="96"/>
      <c r="B17" s="235"/>
      <c r="C17" s="46" t="s">
        <v>1209</v>
      </c>
      <c r="D17" s="236" t="s">
        <v>1219</v>
      </c>
      <c r="E17" s="395" t="s">
        <v>1229</v>
      </c>
      <c r="F17" s="389" t="s">
        <v>1239</v>
      </c>
      <c r="G17" s="881"/>
      <c r="I17" s="737"/>
      <c r="J17" s="737"/>
    </row>
    <row r="18" spans="1:10" s="699" customFormat="1" ht="20.100000000000001" customHeight="1">
      <c r="A18" s="96"/>
      <c r="B18" s="235"/>
      <c r="C18" s="46" t="s">
        <v>1209</v>
      </c>
      <c r="D18" s="236" t="s">
        <v>1220</v>
      </c>
      <c r="E18" s="395" t="s">
        <v>1230</v>
      </c>
      <c r="F18" s="389" t="s">
        <v>1240</v>
      </c>
      <c r="G18" s="881"/>
      <c r="I18" s="737"/>
      <c r="J18" s="737"/>
    </row>
    <row r="19" spans="1:10" s="699" customFormat="1" ht="20.100000000000001" customHeight="1">
      <c r="A19" s="96"/>
      <c r="B19" s="235"/>
      <c r="C19" s="46" t="s">
        <v>1209</v>
      </c>
      <c r="D19" s="236" t="s">
        <v>1221</v>
      </c>
      <c r="E19" s="395" t="s">
        <v>1231</v>
      </c>
      <c r="F19" s="389" t="s">
        <v>1241</v>
      </c>
      <c r="G19" s="881"/>
      <c r="I19" s="737"/>
      <c r="J19" s="737"/>
    </row>
    <row r="20" spans="1:10" s="699" customFormat="1" ht="20.100000000000001" customHeight="1">
      <c r="A20" s="96"/>
      <c r="B20" s="235"/>
      <c r="C20" s="46" t="s">
        <v>1209</v>
      </c>
      <c r="D20" s="236" t="s">
        <v>1222</v>
      </c>
      <c r="E20" s="395" t="s">
        <v>1232</v>
      </c>
      <c r="F20" s="389" t="s">
        <v>1242</v>
      </c>
      <c r="G20" s="881"/>
      <c r="I20" s="737"/>
      <c r="J20" s="737"/>
    </row>
    <row r="21" spans="1:10" s="699" customFormat="1" ht="20.100000000000001" customHeight="1">
      <c r="A21" s="96"/>
      <c r="B21" s="235"/>
      <c r="C21" s="46" t="s">
        <v>1209</v>
      </c>
      <c r="D21" s="236" t="s">
        <v>1223</v>
      </c>
      <c r="E21" s="395" t="s">
        <v>1233</v>
      </c>
      <c r="F21" s="389" t="s">
        <v>1243</v>
      </c>
      <c r="G21" s="881"/>
      <c r="I21" s="737"/>
      <c r="J21" s="737"/>
    </row>
    <row r="22" spans="1:10" ht="15" customHeight="1">
      <c r="A22" s="387"/>
      <c r="C22" s="85"/>
      <c r="D22" s="116"/>
      <c r="E22" s="404" t="s">
        <v>331</v>
      </c>
      <c r="F22" s="401"/>
      <c r="G22" s="882"/>
    </row>
    <row r="23" spans="1:10" ht="22.5">
      <c r="A23" s="387"/>
      <c r="C23" s="85"/>
      <c r="D23" s="236" t="s">
        <v>332</v>
      </c>
      <c r="E23" s="390" t="s">
        <v>649</v>
      </c>
      <c r="F23" s="398" t="s">
        <v>490</v>
      </c>
      <c r="G23" s="268"/>
    </row>
    <row r="24" spans="1:10" ht="42.95" customHeight="1">
      <c r="A24" s="387"/>
      <c r="C24" s="85"/>
      <c r="D24" s="236" t="s">
        <v>475</v>
      </c>
      <c r="E24" s="782"/>
      <c r="F24" s="783"/>
      <c r="G24" s="880" t="s">
        <v>650</v>
      </c>
    </row>
    <row r="25" spans="1:10" ht="15" customHeight="1">
      <c r="A25" s="387"/>
      <c r="C25" s="85"/>
      <c r="D25" s="116"/>
      <c r="E25" s="404" t="s">
        <v>331</v>
      </c>
      <c r="F25" s="401"/>
      <c r="G25" s="882"/>
    </row>
  </sheetData>
  <sheetProtection password="FA9C" sheet="1" objects="1" scenarios="1" formatColumns="0" formatRows="0"/>
  <dataConsolidate leftLabels="1" link="1"/>
  <mergeCells count="5">
    <mergeCell ref="D7:F7"/>
    <mergeCell ref="G7:G8"/>
    <mergeCell ref="G12:G22"/>
    <mergeCell ref="G24:G25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4 F12:F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4 G12 G24 E12:E21">
      <formula1>900</formula1>
    </dataValidation>
  </dataValidations>
  <hyperlinks>
    <hyperlink ref="E12" location="'Форма 1.8'!$E$12" tooltip="Кликните по гиперссылке, чтобы перейти по ссылке на обосновывающие документы или отредактировать её" display="ДоговорСОИГВС"/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48c05b86-ab01-441e-85b2-58d0bc9c54e3"/>
    <hyperlink ref="F13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9c791b8c-e60a-4fed-84ce-4473eb7f7e13"/>
    <hyperlink ref="F14" location="'Форма 4.7'!$F$14" tooltip="Кликните по гиперссылке, чтобы перейти по ссылке на обосновывающие документы или отредактировать её" display="https://portal.eias.ru/Portal/DownloadPage.aspx?type=12&amp;guid=1507710b-c0ea-4b4f-a451-b894c1c98256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54f35b81-e0e2-4b24-808e-995d2ef355a1"/>
    <hyperlink ref="F16" location="'Форма 4.7'!$F$16" tooltip="Кликните по гиперссылке, чтобы перейти по ссылке на обосновывающие документы или отредактировать её" display="https://portal.eias.ru/Portal/DownloadPage.aspx?type=12&amp;guid=29228f2f-e4cc-40f5-b9f0-1fc2d9df7d1f"/>
    <hyperlink ref="F17" location="'Форма 4.7'!$F$17" tooltip="Кликните по гиперссылке, чтобы перейти по ссылке на обосновывающие документы или отредактировать её" display="https://portal.eias.ru/Portal/DownloadPage.aspx?type=12&amp;guid=9c96e899-377d-4772-a427-15ee28954798"/>
    <hyperlink ref="F18" location="'Форма 4.7'!$F$18" tooltip="Кликните по гиперссылке, чтобы перейти по ссылке на обосновывающие документы или отредактировать её" display="https://portal.eias.ru/Portal/DownloadPage.aspx?type=12&amp;guid=baebae67-cc4b-4b0c-9478-7a9a550e2105"/>
    <hyperlink ref="F19" location="'Форма 4.7'!$F$19" tooltip="Кликните по гиперссылке, чтобы перейти по ссылке на обосновывающие документы или отредактировать её" display="https://portal.eias.ru/Portal/DownloadPage.aspx?type=12&amp;guid=0681e35e-8ef0-4b5d-a6e8-895804f3feb0"/>
    <hyperlink ref="F20" location="'Форма 4.7'!$F$20" tooltip="Кликните по гиперссылке, чтобы перейти по ссылке на обосновывающие документы или отредактировать её" display="https://portal.eias.ru/Portal/DownloadPage.aspx?type=12&amp;guid=de8827e7-0959-42dd-87ab-fafe3f3b9080"/>
    <hyperlink ref="F21" location="'Форма 4.7'!$F$21" tooltip="Кликните по гиперссылке, чтобы перейти по ссылке на обосновывающие документы или отредактировать её" display="https://portal.eias.ru/Portal/DownloadPage.aspx?type=12&amp;guid=fcfed3af-2b21-4726-acad-a72002b71ea7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6"/>
      <c r="AC1" s="530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00" t="s">
        <v>685</v>
      </c>
      <c r="E5" s="900"/>
      <c r="F5" s="900"/>
      <c r="G5" s="900"/>
      <c r="H5" s="900"/>
      <c r="I5" s="449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901" t="s">
        <v>486</v>
      </c>
      <c r="E7" s="901"/>
      <c r="F7" s="901"/>
      <c r="G7" s="901"/>
      <c r="H7" s="901"/>
      <c r="I7" s="936" t="s">
        <v>487</v>
      </c>
    </row>
    <row r="8" spans="1:29" ht="21" customHeight="1">
      <c r="C8" s="85"/>
      <c r="D8" s="103" t="s">
        <v>95</v>
      </c>
      <c r="E8" s="115" t="s">
        <v>489</v>
      </c>
      <c r="F8" s="115"/>
      <c r="G8" s="115" t="s">
        <v>474</v>
      </c>
      <c r="H8" s="115" t="s">
        <v>488</v>
      </c>
      <c r="I8" s="936"/>
    </row>
    <row r="9" spans="1:29" ht="12" customHeight="1">
      <c r="C9" s="85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387"/>
      <c r="C10" s="85"/>
      <c r="D10" s="236">
        <v>1</v>
      </c>
      <c r="E10" s="939" t="s">
        <v>492</v>
      </c>
      <c r="F10" s="939"/>
      <c r="G10" s="939"/>
      <c r="H10" s="939"/>
      <c r="I10" s="410"/>
    </row>
    <row r="11" spans="1:29" ht="20.100000000000001" customHeight="1">
      <c r="A11" s="387"/>
      <c r="C11" s="85"/>
      <c r="D11" s="236" t="s">
        <v>298</v>
      </c>
      <c r="E11" s="390" t="s">
        <v>493</v>
      </c>
      <c r="F11" s="398"/>
      <c r="G11" s="551"/>
      <c r="H11" s="398" t="s">
        <v>490</v>
      </c>
      <c r="I11" s="268" t="s">
        <v>494</v>
      </c>
    </row>
    <row r="12" spans="1:29" ht="56.25">
      <c r="A12" s="387"/>
      <c r="C12" s="85"/>
      <c r="D12" s="236" t="s">
        <v>332</v>
      </c>
      <c r="E12" s="390" t="s">
        <v>495</v>
      </c>
      <c r="F12" s="398"/>
      <c r="G12" s="532"/>
      <c r="H12" s="425"/>
      <c r="I12" s="533" t="s">
        <v>686</v>
      </c>
    </row>
    <row r="13" spans="1:29" ht="22.5">
      <c r="A13" s="387"/>
      <c r="B13" s="235">
        <v>3</v>
      </c>
      <c r="C13" s="85"/>
      <c r="D13" s="236">
        <v>2</v>
      </c>
      <c r="E13" s="468" t="s">
        <v>651</v>
      </c>
      <c r="F13" s="398"/>
      <c r="G13" s="398" t="s">
        <v>490</v>
      </c>
      <c r="H13" s="425"/>
      <c r="I13" s="534" t="s">
        <v>496</v>
      </c>
    </row>
    <row r="14" spans="1:29" ht="39" customHeight="1">
      <c r="A14" s="387"/>
      <c r="C14" s="85"/>
      <c r="D14" s="236">
        <v>3</v>
      </c>
      <c r="E14" s="937" t="s">
        <v>652</v>
      </c>
      <c r="F14" s="937"/>
      <c r="G14" s="937"/>
      <c r="H14" s="937"/>
      <c r="I14" s="531"/>
    </row>
    <row r="15" spans="1:29" ht="20.100000000000001" customHeight="1">
      <c r="A15" s="387"/>
      <c r="C15" s="85"/>
      <c r="D15" s="236" t="s">
        <v>476</v>
      </c>
      <c r="E15" s="399"/>
      <c r="F15" s="398"/>
      <c r="G15" s="398" t="s">
        <v>490</v>
      </c>
      <c r="H15" s="425"/>
      <c r="I15" s="880" t="s">
        <v>521</v>
      </c>
    </row>
    <row r="16" spans="1:29" ht="15" customHeight="1">
      <c r="A16" s="387"/>
      <c r="C16" s="85"/>
      <c r="D16" s="116"/>
      <c r="E16" s="403" t="s">
        <v>331</v>
      </c>
      <c r="F16" s="404"/>
      <c r="G16" s="404"/>
      <c r="H16" s="401"/>
      <c r="I16" s="882"/>
    </row>
    <row r="17" spans="1:12" ht="69" customHeight="1">
      <c r="A17" s="387"/>
      <c r="B17" s="235">
        <v>3</v>
      </c>
      <c r="C17" s="85"/>
      <c r="D17" s="236">
        <v>4</v>
      </c>
      <c r="E17" s="937" t="s">
        <v>687</v>
      </c>
      <c r="F17" s="937"/>
      <c r="G17" s="937"/>
      <c r="H17" s="937"/>
      <c r="I17" s="531"/>
    </row>
    <row r="18" spans="1:12" ht="20.100000000000001" customHeight="1">
      <c r="A18" s="387"/>
      <c r="C18" s="85"/>
      <c r="D18" s="236" t="s">
        <v>477</v>
      </c>
      <c r="E18" s="405" t="s">
        <v>497</v>
      </c>
      <c r="F18" s="398"/>
      <c r="G18" s="532"/>
      <c r="H18" s="398" t="s">
        <v>490</v>
      </c>
      <c r="I18" s="869" t="s">
        <v>522</v>
      </c>
    </row>
    <row r="19" spans="1:12" ht="15" customHeight="1">
      <c r="A19" s="387"/>
      <c r="C19" s="85"/>
      <c r="D19" s="116"/>
      <c r="E19" s="403" t="s">
        <v>331</v>
      </c>
      <c r="F19" s="404"/>
      <c r="G19" s="404"/>
      <c r="H19" s="401"/>
      <c r="I19" s="869"/>
    </row>
    <row r="20" spans="1:12" ht="30" customHeight="1">
      <c r="A20" s="387"/>
      <c r="B20" s="235">
        <v>3</v>
      </c>
      <c r="C20" s="85"/>
      <c r="D20" s="236">
        <v>5</v>
      </c>
      <c r="E20" s="937" t="s">
        <v>653</v>
      </c>
      <c r="F20" s="937"/>
      <c r="G20" s="937"/>
      <c r="H20" s="937"/>
      <c r="I20" s="531"/>
    </row>
    <row r="21" spans="1:12" ht="26.1" customHeight="1">
      <c r="A21" s="387"/>
      <c r="C21" s="85"/>
      <c r="D21" s="236" t="s">
        <v>478</v>
      </c>
      <c r="E21" s="938" t="s">
        <v>654</v>
      </c>
      <c r="F21" s="938"/>
      <c r="G21" s="938"/>
      <c r="H21" s="938"/>
      <c r="I21" s="531"/>
    </row>
    <row r="22" spans="1:12" ht="32.1" customHeight="1">
      <c r="A22" s="387"/>
      <c r="C22" s="85"/>
      <c r="D22" s="236" t="s">
        <v>479</v>
      </c>
      <c r="E22" s="406" t="s">
        <v>498</v>
      </c>
      <c r="F22" s="398"/>
      <c r="G22" s="532"/>
      <c r="H22" s="398" t="s">
        <v>490</v>
      </c>
      <c r="I22" s="869" t="s">
        <v>655</v>
      </c>
    </row>
    <row r="23" spans="1:12" ht="15" customHeight="1">
      <c r="A23" s="387"/>
      <c r="C23" s="85"/>
      <c r="D23" s="116"/>
      <c r="E23" s="404" t="s">
        <v>331</v>
      </c>
      <c r="F23" s="400"/>
      <c r="G23" s="400"/>
      <c r="H23" s="401"/>
      <c r="I23" s="869"/>
    </row>
    <row r="24" spans="1:12" ht="14.25" customHeight="1">
      <c r="A24" s="387"/>
      <c r="C24" s="85"/>
      <c r="D24" s="236" t="s">
        <v>480</v>
      </c>
      <c r="E24" s="938" t="s">
        <v>656</v>
      </c>
      <c r="F24" s="938"/>
      <c r="G24" s="938"/>
      <c r="H24" s="938"/>
      <c r="I24" s="531"/>
    </row>
    <row r="25" spans="1:12" ht="54.95" customHeight="1">
      <c r="A25" s="387"/>
      <c r="C25" s="85"/>
      <c r="D25" s="236" t="s">
        <v>481</v>
      </c>
      <c r="E25" s="406" t="s">
        <v>500</v>
      </c>
      <c r="F25" s="398"/>
      <c r="G25" s="532"/>
      <c r="H25" s="398" t="s">
        <v>490</v>
      </c>
      <c r="I25" s="869" t="s">
        <v>640</v>
      </c>
    </row>
    <row r="26" spans="1:12" ht="15" customHeight="1">
      <c r="A26" s="387"/>
      <c r="C26" s="85"/>
      <c r="D26" s="116"/>
      <c r="E26" s="404" t="s">
        <v>331</v>
      </c>
      <c r="F26" s="400"/>
      <c r="G26" s="400"/>
      <c r="H26" s="401"/>
      <c r="I26" s="869"/>
    </row>
    <row r="27" spans="1:12" ht="26.1" customHeight="1">
      <c r="A27" s="387"/>
      <c r="C27" s="85"/>
      <c r="D27" s="236" t="s">
        <v>482</v>
      </c>
      <c r="E27" s="938" t="s">
        <v>657</v>
      </c>
      <c r="F27" s="938"/>
      <c r="G27" s="938"/>
      <c r="H27" s="938"/>
      <c r="I27" s="531"/>
    </row>
    <row r="28" spans="1:12" ht="32.1" customHeight="1">
      <c r="A28" s="387"/>
      <c r="C28" s="85"/>
      <c r="D28" s="236" t="s">
        <v>483</v>
      </c>
      <c r="E28" s="406" t="s">
        <v>499</v>
      </c>
      <c r="F28" s="398"/>
      <c r="G28" s="409"/>
      <c r="H28" s="398" t="s">
        <v>490</v>
      </c>
      <c r="I28" s="880" t="s">
        <v>658</v>
      </c>
      <c r="L28" s="293" t="s">
        <v>615</v>
      </c>
    </row>
    <row r="29" spans="1:12" ht="15" customHeight="1">
      <c r="A29" s="387"/>
      <c r="C29" s="85"/>
      <c r="D29" s="116"/>
      <c r="E29" s="404" t="s">
        <v>331</v>
      </c>
      <c r="F29" s="400"/>
      <c r="G29" s="400"/>
      <c r="H29" s="401"/>
      <c r="I29" s="882"/>
    </row>
    <row r="30" spans="1:12" ht="59.25" customHeight="1">
      <c r="A30" s="387"/>
      <c r="B30" s="235">
        <v>3</v>
      </c>
      <c r="C30" s="85"/>
      <c r="D30" s="236" t="s">
        <v>72</v>
      </c>
      <c r="E30" s="937" t="s">
        <v>659</v>
      </c>
      <c r="F30" s="937"/>
      <c r="G30" s="937"/>
      <c r="H30" s="937"/>
      <c r="I30" s="531"/>
    </row>
    <row r="31" spans="1:12" ht="20.100000000000001" customHeight="1">
      <c r="A31" s="387"/>
      <c r="C31" s="85"/>
      <c r="D31" s="236" t="s">
        <v>484</v>
      </c>
      <c r="E31" s="399"/>
      <c r="F31" s="398"/>
      <c r="G31" s="398" t="s">
        <v>490</v>
      </c>
      <c r="H31" s="425"/>
      <c r="I31" s="880" t="s">
        <v>521</v>
      </c>
    </row>
    <row r="32" spans="1:12" ht="15" customHeight="1">
      <c r="A32" s="387"/>
      <c r="C32" s="85"/>
      <c r="D32" s="116"/>
      <c r="E32" s="403" t="s">
        <v>331</v>
      </c>
      <c r="F32" s="400"/>
      <c r="G32" s="400"/>
      <c r="H32" s="401"/>
      <c r="I32" s="882"/>
    </row>
    <row r="33" spans="1:12" s="220" customFormat="1" ht="3" customHeight="1">
      <c r="A33" s="387"/>
      <c r="K33" s="392"/>
      <c r="L33" s="392"/>
    </row>
    <row r="34" spans="1:12" ht="24.75" customHeight="1">
      <c r="D34" s="402">
        <v>1</v>
      </c>
      <c r="E34" s="863" t="s">
        <v>660</v>
      </c>
      <c r="F34" s="863"/>
      <c r="G34" s="863"/>
      <c r="H34" s="863"/>
      <c r="I34" s="863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40" t="s">
        <v>519</v>
      </c>
      <c r="E5" s="940"/>
      <c r="F5" s="940"/>
      <c r="G5" s="940"/>
      <c r="H5" s="940"/>
      <c r="I5" s="940"/>
      <c r="J5" s="940"/>
      <c r="K5" s="575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42" t="s">
        <v>486</v>
      </c>
      <c r="E8" s="942"/>
      <c r="F8" s="942"/>
      <c r="G8" s="942"/>
      <c r="H8" s="942"/>
      <c r="I8" s="942"/>
      <c r="J8" s="942"/>
      <c r="K8" s="942" t="s">
        <v>487</v>
      </c>
    </row>
    <row r="9" spans="1:14">
      <c r="D9" s="942" t="s">
        <v>95</v>
      </c>
      <c r="E9" s="942" t="s">
        <v>523</v>
      </c>
      <c r="F9" s="942"/>
      <c r="G9" s="942" t="s">
        <v>524</v>
      </c>
      <c r="H9" s="942"/>
      <c r="I9" s="942"/>
      <c r="J9" s="942"/>
      <c r="K9" s="942"/>
    </row>
    <row r="10" spans="1:14" ht="22.5">
      <c r="D10" s="942"/>
      <c r="E10" s="140" t="s">
        <v>525</v>
      </c>
      <c r="F10" s="140" t="s">
        <v>432</v>
      </c>
      <c r="G10" s="140" t="s">
        <v>432</v>
      </c>
      <c r="H10" s="140" t="s">
        <v>525</v>
      </c>
      <c r="I10" s="140" t="s">
        <v>526</v>
      </c>
      <c r="J10" s="140" t="s">
        <v>488</v>
      </c>
      <c r="K10" s="942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0" customFormat="1" ht="57" customHeight="1">
      <c r="A12" s="232" t="s">
        <v>53</v>
      </c>
      <c r="B12" s="138" t="s">
        <v>256</v>
      </c>
      <c r="C12" s="139"/>
      <c r="D12" s="141" t="s">
        <v>96</v>
      </c>
      <c r="E12" s="588"/>
      <c r="F12" s="424"/>
      <c r="G12" s="424"/>
      <c r="H12" s="424"/>
      <c r="I12" s="760"/>
      <c r="J12" s="425"/>
      <c r="K12" s="880" t="s">
        <v>527</v>
      </c>
      <c r="M12" s="594" t="str">
        <f>IF(ISERROR(INDEX(kind_of_nameforms,MATCH(E12,kind_of_forms,0),1)),"",INDEX(kind_of_nameforms,MATCH(E12,kind_of_forms,0),1))</f>
        <v/>
      </c>
      <c r="N12" s="595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8"/>
      <c r="K13" s="882"/>
    </row>
    <row r="14" spans="1:14" ht="3" customHeight="1">
      <c r="A14" s="134"/>
      <c r="B14" s="134"/>
      <c r="C14" s="134"/>
    </row>
    <row r="15" spans="1:14" ht="27.75" customHeight="1">
      <c r="E15" s="941" t="s">
        <v>635</v>
      </c>
      <c r="F15" s="941"/>
      <c r="G15" s="941"/>
      <c r="H15" s="941"/>
      <c r="I15" s="941"/>
      <c r="J15" s="94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734" hidden="1" customWidth="1"/>
    <col min="5" max="5" width="3.7109375" style="86" customWidth="1"/>
    <col min="6" max="6" width="9.7109375" style="699" customWidth="1"/>
    <col min="7" max="7" width="37.7109375" style="699" customWidth="1"/>
    <col min="8" max="8" width="66.85546875" style="699" customWidth="1"/>
    <col min="9" max="9" width="115.7109375" style="699" customWidth="1"/>
    <col min="10" max="11" width="10.5703125" style="734"/>
    <col min="12" max="12" width="11.140625" style="734" customWidth="1"/>
    <col min="13" max="20" width="10.5703125" style="734"/>
    <col min="21" max="16384" width="10.5703125" style="699"/>
  </cols>
  <sheetData>
    <row r="1" spans="1:20" ht="3" customHeight="1">
      <c r="A1" s="296" t="s">
        <v>213</v>
      </c>
    </row>
    <row r="2" spans="1:20" ht="22.5">
      <c r="F2" s="864" t="s">
        <v>532</v>
      </c>
      <c r="G2" s="865"/>
      <c r="H2" s="866"/>
      <c r="I2" s="574"/>
    </row>
    <row r="3" spans="1:20" ht="3" customHeight="1"/>
    <row r="4" spans="1:20" s="655" customFormat="1" ht="11.25">
      <c r="A4" s="670"/>
      <c r="B4" s="670"/>
      <c r="C4" s="670"/>
      <c r="D4" s="670"/>
      <c r="F4" s="816" t="s">
        <v>486</v>
      </c>
      <c r="G4" s="816"/>
      <c r="H4" s="816"/>
      <c r="I4" s="867" t="s">
        <v>487</v>
      </c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</row>
    <row r="5" spans="1:20" s="655" customFormat="1" ht="11.25" customHeight="1">
      <c r="A5" s="670"/>
      <c r="B5" s="670"/>
      <c r="C5" s="670"/>
      <c r="D5" s="670"/>
      <c r="F5" s="765" t="s">
        <v>95</v>
      </c>
      <c r="G5" s="452" t="s">
        <v>489</v>
      </c>
      <c r="H5" s="777" t="s">
        <v>474</v>
      </c>
      <c r="I5" s="867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</row>
    <row r="6" spans="1:20" s="655" customFormat="1" ht="12" customHeight="1">
      <c r="A6" s="670"/>
      <c r="B6" s="670"/>
      <c r="C6" s="670"/>
      <c r="D6" s="670"/>
      <c r="F6" s="432" t="s">
        <v>96</v>
      </c>
      <c r="G6" s="434">
        <v>2</v>
      </c>
      <c r="H6" s="435">
        <v>3</v>
      </c>
      <c r="I6" s="433">
        <v>4</v>
      </c>
      <c r="J6" s="670">
        <v>4</v>
      </c>
      <c r="K6" s="670"/>
      <c r="L6" s="670"/>
      <c r="M6" s="670"/>
      <c r="N6" s="670"/>
      <c r="O6" s="670"/>
      <c r="P6" s="670"/>
      <c r="Q6" s="670"/>
      <c r="R6" s="670"/>
      <c r="S6" s="670"/>
      <c r="T6" s="670"/>
    </row>
    <row r="7" spans="1:20" s="655" customFormat="1" ht="18.75">
      <c r="A7" s="670"/>
      <c r="B7" s="670"/>
      <c r="C7" s="670"/>
      <c r="D7" s="670"/>
      <c r="F7" s="778">
        <v>1</v>
      </c>
      <c r="G7" s="535" t="s">
        <v>533</v>
      </c>
      <c r="H7" s="769" t="str">
        <f>IF(dateCh="","",dateCh)</f>
        <v>25.11.2022</v>
      </c>
      <c r="I7" s="731" t="s">
        <v>534</v>
      </c>
      <c r="J7" s="447"/>
      <c r="K7" s="670"/>
      <c r="L7" s="670"/>
      <c r="M7" s="670"/>
      <c r="N7" s="670"/>
      <c r="O7" s="670"/>
      <c r="P7" s="670"/>
      <c r="Q7" s="670"/>
      <c r="R7" s="670"/>
      <c r="S7" s="670"/>
      <c r="T7" s="670"/>
    </row>
    <row r="8" spans="1:20" s="655" customFormat="1" ht="45">
      <c r="A8" s="868">
        <v>1</v>
      </c>
      <c r="B8" s="670"/>
      <c r="C8" s="670"/>
      <c r="D8" s="670"/>
      <c r="F8" s="778" t="str">
        <f>"2." &amp;mergeValue(A8)</f>
        <v>2.1</v>
      </c>
      <c r="G8" s="535" t="s">
        <v>535</v>
      </c>
      <c r="H8" s="769" t="str">
        <f>IF('Перечень тарифов'!R21="","наименование отсутствует","" &amp; 'Перечень тарифов'!R21 &amp; "")</f>
        <v>наименование отсутствует</v>
      </c>
      <c r="I8" s="731" t="s">
        <v>631</v>
      </c>
      <c r="J8" s="447"/>
      <c r="K8" s="670"/>
      <c r="L8" s="670"/>
      <c r="M8" s="670"/>
      <c r="N8" s="670"/>
      <c r="O8" s="670"/>
      <c r="P8" s="670"/>
      <c r="Q8" s="670"/>
      <c r="R8" s="670"/>
      <c r="S8" s="670"/>
      <c r="T8" s="670"/>
    </row>
    <row r="9" spans="1:20" s="655" customFormat="1" ht="22.5">
      <c r="A9" s="868"/>
      <c r="B9" s="670"/>
      <c r="C9" s="670"/>
      <c r="D9" s="670"/>
      <c r="F9" s="778" t="str">
        <f>"3." &amp;mergeValue(A9)</f>
        <v>3.1</v>
      </c>
      <c r="G9" s="535" t="s">
        <v>536</v>
      </c>
      <c r="H9" s="769" t="str">
        <f>IF('Перечень тарифов'!F21="","наименование отсутствует","" &amp; 'Перечень тарифов'!F21 &amp; "")</f>
        <v>Горячее водоснабжение</v>
      </c>
      <c r="I9" s="731" t="s">
        <v>629</v>
      </c>
      <c r="J9" s="447"/>
      <c r="K9" s="670"/>
      <c r="L9" s="670"/>
      <c r="M9" s="670"/>
      <c r="N9" s="670"/>
      <c r="O9" s="670"/>
      <c r="P9" s="670"/>
      <c r="Q9" s="670"/>
      <c r="R9" s="670"/>
      <c r="S9" s="670"/>
      <c r="T9" s="670"/>
    </row>
    <row r="10" spans="1:20" s="655" customFormat="1" ht="22.5">
      <c r="A10" s="868"/>
      <c r="B10" s="670"/>
      <c r="C10" s="670"/>
      <c r="D10" s="670"/>
      <c r="F10" s="778" t="str">
        <f>"4."&amp;mergeValue(A10)</f>
        <v>4.1</v>
      </c>
      <c r="G10" s="535" t="s">
        <v>537</v>
      </c>
      <c r="H10" s="777" t="s">
        <v>490</v>
      </c>
      <c r="I10" s="731"/>
      <c r="J10" s="447"/>
      <c r="K10" s="670"/>
      <c r="L10" s="670"/>
      <c r="M10" s="670"/>
      <c r="N10" s="670"/>
      <c r="O10" s="670"/>
      <c r="P10" s="670"/>
      <c r="Q10" s="670"/>
      <c r="R10" s="670"/>
      <c r="S10" s="670"/>
      <c r="T10" s="670"/>
    </row>
    <row r="11" spans="1:20" s="655" customFormat="1" ht="18.75">
      <c r="A11" s="868"/>
      <c r="B11" s="868">
        <v>1</v>
      </c>
      <c r="C11" s="766"/>
      <c r="D11" s="766"/>
      <c r="F11" s="778" t="str">
        <f>"4."&amp;mergeValue(A11) &amp;"."&amp;mergeValue(B11)</f>
        <v>4.1.1</v>
      </c>
      <c r="G11" s="436" t="s">
        <v>633</v>
      </c>
      <c r="H11" s="769" t="str">
        <f>IF(region_name="","",region_name)</f>
        <v>Ярославская область</v>
      </c>
      <c r="I11" s="731" t="s">
        <v>540</v>
      </c>
      <c r="J11" s="447"/>
      <c r="K11" s="670"/>
      <c r="L11" s="670"/>
      <c r="M11" s="670"/>
      <c r="N11" s="670"/>
      <c r="O11" s="670"/>
      <c r="P11" s="670"/>
      <c r="Q11" s="670"/>
      <c r="R11" s="670"/>
      <c r="S11" s="670"/>
      <c r="T11" s="670"/>
    </row>
    <row r="12" spans="1:20" s="655" customFormat="1" ht="22.5">
      <c r="A12" s="868"/>
      <c r="B12" s="868"/>
      <c r="C12" s="868">
        <v>1</v>
      </c>
      <c r="D12" s="766"/>
      <c r="F12" s="778" t="str">
        <f>"4."&amp;mergeValue(A12) &amp;"."&amp;mergeValue(B12)&amp;"."&amp;mergeValue(C12)</f>
        <v>4.1.1.1</v>
      </c>
      <c r="G12" s="456" t="s">
        <v>538</v>
      </c>
      <c r="H12" s="769" t="str">
        <f>IF(Территории!H13="","","" &amp; Территории!H13 &amp; "")</f>
        <v>город Ярославль</v>
      </c>
      <c r="I12" s="731" t="s">
        <v>541</v>
      </c>
      <c r="J12" s="447"/>
      <c r="K12" s="670"/>
      <c r="L12" s="670"/>
      <c r="M12" s="670"/>
      <c r="N12" s="670"/>
      <c r="O12" s="670"/>
      <c r="P12" s="670"/>
      <c r="Q12" s="670"/>
      <c r="R12" s="670"/>
      <c r="S12" s="670"/>
      <c r="T12" s="670"/>
    </row>
    <row r="13" spans="1:20" s="655" customFormat="1" ht="56.25">
      <c r="A13" s="868"/>
      <c r="B13" s="868"/>
      <c r="C13" s="868"/>
      <c r="D13" s="766">
        <v>1</v>
      </c>
      <c r="F13" s="778" t="str">
        <f>"4."&amp;mergeValue(A13) &amp;"."&amp;mergeValue(B13)&amp;"."&amp;mergeValue(C13)&amp;"."&amp;mergeValue(D13)</f>
        <v>4.1.1.1.1</v>
      </c>
      <c r="G13" s="538" t="s">
        <v>539</v>
      </c>
      <c r="H13" s="769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670"/>
      <c r="L13" s="670"/>
      <c r="M13" s="670"/>
      <c r="N13" s="670"/>
      <c r="O13" s="670"/>
      <c r="P13" s="670"/>
      <c r="Q13" s="670"/>
      <c r="R13" s="670"/>
      <c r="S13" s="670"/>
      <c r="T13" s="670"/>
    </row>
    <row r="14" spans="1:20" s="655" customFormat="1" ht="45">
      <c r="A14" s="868">
        <v>2</v>
      </c>
      <c r="B14" s="670"/>
      <c r="C14" s="670"/>
      <c r="D14" s="670"/>
      <c r="F14" s="778" t="str">
        <f>"2." &amp;mergeValue(A14)</f>
        <v>2.2</v>
      </c>
      <c r="G14" s="535" t="s">
        <v>535</v>
      </c>
      <c r="H14" s="769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68"/>
      <c r="B15" s="670"/>
      <c r="C15" s="670"/>
      <c r="D15" s="670"/>
      <c r="F15" s="778" t="str">
        <f>"3." &amp;mergeValue(A15)</f>
        <v>3.2</v>
      </c>
      <c r="G15" s="535" t="s">
        <v>536</v>
      </c>
      <c r="H15" s="769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68"/>
      <c r="B16" s="670"/>
      <c r="C16" s="670"/>
      <c r="D16" s="670"/>
      <c r="F16" s="778" t="str">
        <f>"4."&amp;mergeValue(A16)</f>
        <v>4.2</v>
      </c>
      <c r="G16" s="535" t="s">
        <v>537</v>
      </c>
      <c r="H16" s="777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68"/>
      <c r="B17" s="868">
        <v>1</v>
      </c>
      <c r="C17" s="766"/>
      <c r="D17" s="766"/>
      <c r="F17" s="778" t="str">
        <f>"4."&amp;mergeValue(A17) &amp;"."&amp;mergeValue(B17)</f>
        <v>4.2.1</v>
      </c>
      <c r="G17" s="436" t="s">
        <v>633</v>
      </c>
      <c r="H17" s="769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68"/>
      <c r="B18" s="868"/>
      <c r="C18" s="868">
        <v>1</v>
      </c>
      <c r="D18" s="766"/>
      <c r="F18" s="778" t="str">
        <f>"4."&amp;mergeValue(A18) &amp;"."&amp;mergeValue(B18)&amp;"."&amp;mergeValue(C18)</f>
        <v>4.2.1.1</v>
      </c>
      <c r="G18" s="456" t="s">
        <v>538</v>
      </c>
      <c r="H18" s="769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68"/>
      <c r="B19" s="868"/>
      <c r="C19" s="868"/>
      <c r="D19" s="766">
        <v>1</v>
      </c>
      <c r="F19" s="778" t="str">
        <f>"4."&amp;mergeValue(A19) &amp;"."&amp;mergeValue(B19)&amp;"."&amp;mergeValue(C19)&amp;"."&amp;mergeValue(D19)</f>
        <v>4.2.1.1.1</v>
      </c>
      <c r="G19" s="538" t="s">
        <v>539</v>
      </c>
      <c r="H19" s="769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68">
        <v>3</v>
      </c>
      <c r="B20" s="670"/>
      <c r="C20" s="670"/>
      <c r="D20" s="670"/>
      <c r="F20" s="778" t="str">
        <f>"2." &amp;mergeValue(A20)</f>
        <v>2.3</v>
      </c>
      <c r="G20" s="535" t="s">
        <v>535</v>
      </c>
      <c r="H20" s="769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68"/>
      <c r="B21" s="670"/>
      <c r="C21" s="670"/>
      <c r="D21" s="670"/>
      <c r="F21" s="778" t="str">
        <f>"3." &amp;mergeValue(A21)</f>
        <v>3.3</v>
      </c>
      <c r="G21" s="535" t="s">
        <v>536</v>
      </c>
      <c r="H21" s="769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68"/>
      <c r="B22" s="670"/>
      <c r="C22" s="670"/>
      <c r="D22" s="670"/>
      <c r="F22" s="778" t="str">
        <f>"4."&amp;mergeValue(A22)</f>
        <v>4.3</v>
      </c>
      <c r="G22" s="535" t="s">
        <v>537</v>
      </c>
      <c r="H22" s="777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68"/>
      <c r="B23" s="868">
        <v>1</v>
      </c>
      <c r="C23" s="766"/>
      <c r="D23" s="766"/>
      <c r="F23" s="778" t="str">
        <f>"4."&amp;mergeValue(A23) &amp;"."&amp;mergeValue(B23)</f>
        <v>4.3.1</v>
      </c>
      <c r="G23" s="436" t="s">
        <v>633</v>
      </c>
      <c r="H23" s="769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68"/>
      <c r="B24" s="868"/>
      <c r="C24" s="868">
        <v>1</v>
      </c>
      <c r="D24" s="766"/>
      <c r="F24" s="778" t="str">
        <f>"4."&amp;mergeValue(A24) &amp;"."&amp;mergeValue(B24)&amp;"."&amp;mergeValue(C24)</f>
        <v>4.3.1.1</v>
      </c>
      <c r="G24" s="456" t="s">
        <v>538</v>
      </c>
      <c r="H24" s="769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68"/>
      <c r="B25" s="868"/>
      <c r="C25" s="868"/>
      <c r="D25" s="766">
        <v>1</v>
      </c>
      <c r="F25" s="778" t="str">
        <f>"4."&amp;mergeValue(A25) &amp;"."&amp;mergeValue(B25)&amp;"."&amp;mergeValue(C25)&amp;"."&amp;mergeValue(D25)</f>
        <v>4.3.1.1.1</v>
      </c>
      <c r="G25" s="538" t="s">
        <v>539</v>
      </c>
      <c r="H25" s="769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37"/>
      <c r="G26" s="536"/>
      <c r="H26" s="537"/>
      <c r="I26" s="7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63" t="s">
        <v>634</v>
      </c>
      <c r="H27" s="863"/>
      <c r="I27" s="7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F2:H2"/>
    <mergeCell ref="F4:H4"/>
    <mergeCell ref="I4:I5"/>
    <mergeCell ref="A8:A13"/>
    <mergeCell ref="B11:B13"/>
    <mergeCell ref="C12:C13"/>
    <mergeCell ref="G27:H27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4" sqref="E24"/>
    </sheetView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25" t="s">
        <v>317</v>
      </c>
      <c r="E7" s="827"/>
      <c r="F7" s="577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5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44">
        <v>0</v>
      </c>
      <c r="E11" s="546"/>
    </row>
    <row r="12" spans="3:9" ht="15" customHeight="1">
      <c r="C12" s="212"/>
      <c r="D12" s="126">
        <v>1</v>
      </c>
      <c r="E12" s="725" t="s">
        <v>1214</v>
      </c>
    </row>
    <row r="13" spans="3:9" ht="12" customHeight="1">
      <c r="C13" s="49"/>
      <c r="D13" s="547"/>
      <c r="E13" s="548" t="s">
        <v>180</v>
      </c>
    </row>
    <row r="14" spans="3:9" ht="3" customHeight="1"/>
    <row r="15" spans="3:9" ht="22.5" customHeight="1">
      <c r="C15" s="214"/>
      <c r="D15" s="943" t="s">
        <v>318</v>
      </c>
      <c r="E15" s="943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49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40" t="s">
        <v>58</v>
      </c>
      <c r="E7" s="940"/>
      <c r="F7" s="577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44" t="s">
        <v>59</v>
      </c>
      <c r="C2" s="944"/>
      <c r="D2" s="944"/>
      <c r="E2" s="578"/>
    </row>
    <row r="3" spans="2:5" ht="3" customHeight="1"/>
    <row r="4" spans="2:5" ht="21.75" customHeight="1" thickBot="1">
      <c r="B4" s="789" t="s">
        <v>1</v>
      </c>
      <c r="C4" s="789" t="s">
        <v>94</v>
      </c>
      <c r="D4" s="789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62"/>
  <sheetViews>
    <sheetView showGridLines="0" workbookViewId="0"/>
  </sheetViews>
  <sheetFormatPr defaultRowHeight="11.25"/>
  <sheetData>
    <row r="1" spans="1:1">
      <c r="A1" s="759">
        <f>IF('Форма 1.2 | Т-транс'!$O$22="",1,0)</f>
        <v>1</v>
      </c>
    </row>
    <row r="2" spans="1:1">
      <c r="A2" s="759">
        <f>IF('Форма 1.2 | Т-транс'!$R$23="",1,0)</f>
        <v>1</v>
      </c>
    </row>
    <row r="3" spans="1:1">
      <c r="A3" s="759">
        <f>IF('Форма 1.2 | Т-транс'!$T$23="",1,0)</f>
        <v>1</v>
      </c>
    </row>
    <row r="4" spans="1:1">
      <c r="A4" s="759">
        <f>IF('Форма 1.2 | Т-транс'!$S$23="",1,0)</f>
        <v>0</v>
      </c>
    </row>
    <row r="5" spans="1:1">
      <c r="A5" s="759">
        <f>IF('Форма 1.2 | Т-транс'!$U$23="",1,0)</f>
        <v>0</v>
      </c>
    </row>
    <row r="6" spans="1:1">
      <c r="A6" s="759">
        <f>IF('Форма 1.2 | Т-гор.вода'!$O$22="",1,0)</f>
        <v>0</v>
      </c>
    </row>
    <row r="7" spans="1:1">
      <c r="A7" s="759">
        <f>IF('Форма 1.2 | Т-гор.вода'!$Y$23="",1,0)</f>
        <v>0</v>
      </c>
    </row>
    <row r="8" spans="1:1">
      <c r="A8" s="759">
        <f>IF('Форма 1.2 | Т-гор.вода'!$AA$23="",1,0)</f>
        <v>0</v>
      </c>
    </row>
    <row r="9" spans="1:1">
      <c r="A9" s="759">
        <f>IF('Форма 1.2 | Т-гор.вода'!$M$24="",1,0)</f>
        <v>0</v>
      </c>
    </row>
    <row r="10" spans="1:1">
      <c r="A10" s="759">
        <f>IF('Форма 1.2 | Т-гор.вода'!$Z$23="",1,0)</f>
        <v>0</v>
      </c>
    </row>
    <row r="11" spans="1:1">
      <c r="A11" s="759">
        <f>IF('Форма 1.2 | Т-гор.вода'!$AB$23="",1,0)</f>
        <v>0</v>
      </c>
    </row>
    <row r="12" spans="1:1">
      <c r="A12" s="759">
        <f>IF('Форма 1.3 | Т-подкл(инд)'!$M$22="",1,0)</f>
        <v>1</v>
      </c>
    </row>
    <row r="13" spans="1:1">
      <c r="A13" s="759">
        <f>IF('Форма 1.3 | Т-подкл(инд)'!$Q$22="",1,0)</f>
        <v>1</v>
      </c>
    </row>
    <row r="14" spans="1:1">
      <c r="A14" s="759">
        <f>IF('Форма 1.3 | Т-подкл(инд)'!$AD$22="",1,0)</f>
        <v>1</v>
      </c>
    </row>
    <row r="15" spans="1:1">
      <c r="A15" s="759">
        <f>IF('Форма 1.3 | Т-подкл(инд)'!$AE$22="",1,0)</f>
        <v>1</v>
      </c>
    </row>
    <row r="16" spans="1:1">
      <c r="A16" s="759">
        <f>IF('Форма 1.3 | Т-подкл(инд)'!$AF$22="",1,0)</f>
        <v>1</v>
      </c>
    </row>
    <row r="17" spans="1:1">
      <c r="A17" s="759">
        <f>IF('Форма 1.3 | Т-подкл(инд)'!$AG$22="",1,0)</f>
        <v>1</v>
      </c>
    </row>
    <row r="18" spans="1:1">
      <c r="A18" s="759">
        <f>IF('Форма 1.3 | Т-подкл(инд)'!$AH$22="",1,0)</f>
        <v>1</v>
      </c>
    </row>
    <row r="19" spans="1:1">
      <c r="A19" s="759">
        <f>IF('Форма 1.3 | Т-подкл(инд)'!$AJ$22="",1,0)</f>
        <v>1</v>
      </c>
    </row>
    <row r="20" spans="1:1">
      <c r="A20" s="759">
        <f>IF('Форма 1.3 | Т-подкл(инд)'!$N$22="",1,0)</f>
        <v>0</v>
      </c>
    </row>
    <row r="21" spans="1:1">
      <c r="A21" s="759">
        <f>IF('Форма 1.3 | Т-подкл(инд)'!$R$22="",1,0)</f>
        <v>0</v>
      </c>
    </row>
    <row r="22" spans="1:1">
      <c r="A22" s="759">
        <f>IF('Форма 1.3 | Т-подкл(инд)'!$V$22="",1,0)</f>
        <v>0</v>
      </c>
    </row>
    <row r="23" spans="1:1">
      <c r="A23" s="759">
        <f>IF('Форма 1.3 | Т-подкл(инд)'!$Z$22="",1,0)</f>
        <v>0</v>
      </c>
    </row>
    <row r="24" spans="1:1">
      <c r="A24" s="759">
        <f>IF('Форма 1.3 | Т-подкл(инд)'!$AI$22="",1,0)</f>
        <v>0</v>
      </c>
    </row>
    <row r="25" spans="1:1">
      <c r="A25" s="759">
        <f>IF('Форма 1.3 | Т-подкл(инд)'!$AK$22="",1,0)</f>
        <v>0</v>
      </c>
    </row>
    <row r="26" spans="1:1">
      <c r="A26" s="759">
        <f>IF('Форма 1.3 | Т-подкл'!$P$22="",1,0)</f>
        <v>1</v>
      </c>
    </row>
    <row r="27" spans="1:1">
      <c r="A27" s="759">
        <f>IF('Форма 1.3 | Т-подкл'!$AC$22="",1,0)</f>
        <v>1</v>
      </c>
    </row>
    <row r="28" spans="1:1">
      <c r="A28" s="759">
        <f>IF('Форма 1.3 | Т-подкл'!$AD$22="",1,0)</f>
        <v>1</v>
      </c>
    </row>
    <row r="29" spans="1:1">
      <c r="A29" s="759">
        <f>IF('Форма 1.3 | Т-подкл'!$AE$22="",1,0)</f>
        <v>1</v>
      </c>
    </row>
    <row r="30" spans="1:1">
      <c r="A30" s="759">
        <f>IF('Форма 1.3 | Т-подкл'!$AF$22="",1,0)</f>
        <v>1</v>
      </c>
    </row>
    <row r="31" spans="1:1">
      <c r="A31" s="759">
        <f>IF('Форма 1.3 | Т-подкл'!$AG$22="",1,0)</f>
        <v>1</v>
      </c>
    </row>
    <row r="32" spans="1:1">
      <c r="A32" s="759">
        <f>IF('Форма 1.3 | Т-подкл'!$AI$22="",1,0)</f>
        <v>1</v>
      </c>
    </row>
    <row r="33" spans="1:1">
      <c r="A33" s="759">
        <f>IF('Форма 1.3 | Т-подкл'!$Q$22="",1,0)</f>
        <v>0</v>
      </c>
    </row>
    <row r="34" spans="1:1">
      <c r="A34" s="759">
        <f>IF('Форма 1.3 | Т-подкл'!$U$22="",1,0)</f>
        <v>0</v>
      </c>
    </row>
    <row r="35" spans="1:1">
      <c r="A35" s="759">
        <f>IF('Форма 1.3 | Т-подкл'!$Y$22="",1,0)</f>
        <v>0</v>
      </c>
    </row>
    <row r="36" spans="1:1">
      <c r="A36" s="759">
        <f>IF('Форма 1.3 | Т-подкл'!$AH$22="",1,0)</f>
        <v>0</v>
      </c>
    </row>
    <row r="37" spans="1:1">
      <c r="A37" s="759">
        <f>IF('Форма 1.3 | Т-подкл'!$AJ$22="",1,0)</f>
        <v>0</v>
      </c>
    </row>
    <row r="38" spans="1:1">
      <c r="A38" s="759">
        <f>IF('Форма 1.8'!$E$12="",1,0)</f>
        <v>0</v>
      </c>
    </row>
    <row r="39" spans="1:1">
      <c r="A39" s="759">
        <f>IF('Форма 1.8'!$F$12="",1,0)</f>
        <v>0</v>
      </c>
    </row>
    <row r="40" spans="1:1">
      <c r="A40" s="759">
        <f>IF('Форма 1.9'!$G$11="",1,0)</f>
        <v>1</v>
      </c>
    </row>
    <row r="41" spans="1:1">
      <c r="A41" s="759">
        <f>IF('Форма 1.9'!$G$12="",1,0)</f>
        <v>1</v>
      </c>
    </row>
    <row r="42" spans="1:1">
      <c r="A42" s="759">
        <f>IF('Форма 1.9'!$H$12="",1,0)</f>
        <v>1</v>
      </c>
    </row>
    <row r="43" spans="1:1">
      <c r="A43" s="759">
        <f>IF('Форма 1.9'!$H$13="",1,0)</f>
        <v>1</v>
      </c>
    </row>
    <row r="44" spans="1:1">
      <c r="A44" s="759">
        <f>IF('Форма 1.9'!$E$15="",1,0)</f>
        <v>1</v>
      </c>
    </row>
    <row r="45" spans="1:1">
      <c r="A45" s="759">
        <f>IF('Форма 1.9'!$H$15="",1,0)</f>
        <v>1</v>
      </c>
    </row>
    <row r="46" spans="1:1">
      <c r="A46" s="759">
        <f>IF('Форма 1.9'!$G$18="",1,0)</f>
        <v>1</v>
      </c>
    </row>
    <row r="47" spans="1:1">
      <c r="A47" s="759">
        <f>IF('Форма 1.9'!$G$22="",1,0)</f>
        <v>1</v>
      </c>
    </row>
    <row r="48" spans="1:1">
      <c r="A48" s="759">
        <f>IF('Форма 1.9'!$G$25="",1,0)</f>
        <v>1</v>
      </c>
    </row>
    <row r="49" spans="1:1">
      <c r="A49" s="759">
        <f>IF('Форма 1.9'!$E$31="",1,0)</f>
        <v>1</v>
      </c>
    </row>
    <row r="50" spans="1:1">
      <c r="A50" s="759">
        <f>IF('Форма 1.9'!$H$31="",1,0)</f>
        <v>1</v>
      </c>
    </row>
    <row r="51" spans="1:1">
      <c r="A51" s="759">
        <f>IF('Форма 1.9'!$G$28="",1,0)</f>
        <v>1</v>
      </c>
    </row>
    <row r="52" spans="1:1">
      <c r="A52" s="759">
        <f>IF('Форма 1.0.2'!$E$12="",1,0)</f>
        <v>1</v>
      </c>
    </row>
    <row r="53" spans="1:1">
      <c r="A53" s="759">
        <f>IF('Форма 1.0.2'!$F$12="",1,0)</f>
        <v>1</v>
      </c>
    </row>
    <row r="54" spans="1:1">
      <c r="A54" s="759">
        <f>IF('Форма 1.0.2'!$G$12="",1,0)</f>
        <v>1</v>
      </c>
    </row>
    <row r="55" spans="1:1">
      <c r="A55" s="759">
        <f>IF('Форма 1.0.2'!$H$12="",1,0)</f>
        <v>1</v>
      </c>
    </row>
    <row r="56" spans="1:1">
      <c r="A56" s="759">
        <f>IF('Форма 1.0.2'!$I$12="",1,0)</f>
        <v>1</v>
      </c>
    </row>
    <row r="57" spans="1:1">
      <c r="A57" s="759">
        <f>IF('Форма 1.0.2'!$J$12="",1,0)</f>
        <v>1</v>
      </c>
    </row>
    <row r="58" spans="1:1">
      <c r="A58" s="759">
        <f>IF('Сведения об изменении'!$E$12="",1,0)</f>
        <v>0</v>
      </c>
    </row>
    <row r="59" spans="1:1">
      <c r="A59" s="761">
        <f>IF(Территории!$E$12="",1,0)</f>
        <v>0</v>
      </c>
    </row>
    <row r="60" spans="1:1">
      <c r="A60" s="761">
        <f>IF(Территории!$E$15="",1,0)</f>
        <v>0</v>
      </c>
    </row>
    <row r="61" spans="1:1">
      <c r="A61" s="761">
        <f>IF(Территории!$E$18="",1,0)</f>
        <v>0</v>
      </c>
    </row>
    <row r="62" spans="1:1">
      <c r="A62" s="761">
        <f>IF('Перечень тарифов'!$E$21="",1,0)</f>
        <v>0</v>
      </c>
    </row>
    <row r="63" spans="1:1">
      <c r="A63" s="761">
        <f>IF('Перечень тарифов'!$F$21="",1,0)</f>
        <v>0</v>
      </c>
    </row>
    <row r="64" spans="1:1">
      <c r="A64" s="761">
        <f>IF('Перечень тарифов'!$G$21="",1,0)</f>
        <v>0</v>
      </c>
    </row>
    <row r="65" spans="1:1">
      <c r="A65" s="761">
        <f>IF('Перечень тарифов'!$K$21="",1,0)</f>
        <v>0</v>
      </c>
    </row>
    <row r="66" spans="1:1">
      <c r="A66" s="761">
        <f>IF('Перечень тарифов'!$O$21="",1,0)</f>
        <v>0</v>
      </c>
    </row>
    <row r="67" spans="1:1">
      <c r="A67" s="761">
        <f>IF('Перечень тарифов'!$G$11="",1,0)</f>
        <v>0</v>
      </c>
    </row>
    <row r="68" spans="1:1">
      <c r="A68" s="761">
        <f>IF('Перечень тарифов'!$N$21="",1,0)</f>
        <v>0</v>
      </c>
    </row>
    <row r="69" spans="1:1">
      <c r="A69" s="761">
        <f>IF('Перечень тарифов'!$N$23="",1,0)</f>
        <v>0</v>
      </c>
    </row>
    <row r="70" spans="1:1">
      <c r="A70" s="761">
        <f>IF('Перечень тарифов'!$O$23="",1,0)</f>
        <v>0</v>
      </c>
    </row>
    <row r="71" spans="1:1">
      <c r="A71" s="761">
        <f>IF('Перечень тарифов'!$N$25="",1,0)</f>
        <v>0</v>
      </c>
    </row>
    <row r="72" spans="1:1">
      <c r="A72" s="761">
        <f>IF('Перечень тарифов'!$O$25="",1,0)</f>
        <v>0</v>
      </c>
    </row>
    <row r="73" spans="1:1">
      <c r="A73" s="761">
        <f>IF('Форма 1.2 | Т-гор.вода'!$O$51="",1,0)</f>
        <v>0</v>
      </c>
    </row>
    <row r="74" spans="1:1">
      <c r="A74" s="761">
        <f>IF('Форма 1.2 | Т-гор.вода'!$Y$52="",1,0)</f>
        <v>0</v>
      </c>
    </row>
    <row r="75" spans="1:1">
      <c r="A75" s="761">
        <f>IF('Форма 1.2 | Т-гор.вода'!$AA$52="",1,0)</f>
        <v>0</v>
      </c>
    </row>
    <row r="76" spans="1:1">
      <c r="A76" s="761">
        <f>IF('Форма 1.2 | Т-гор.вода'!$M$53="",1,0)</f>
        <v>0</v>
      </c>
    </row>
    <row r="77" spans="1:1">
      <c r="A77" s="761">
        <f>IF('Форма 1.2 | Т-гор.вода'!$Z$52="",1,0)</f>
        <v>0</v>
      </c>
    </row>
    <row r="78" spans="1:1">
      <c r="A78" s="761">
        <f>IF('Форма 1.2 | Т-гор.вода'!$AB$52="",1,0)</f>
        <v>0</v>
      </c>
    </row>
    <row r="79" spans="1:1">
      <c r="A79" s="761">
        <f>IF('Форма 1.2 | Т-гор.вода'!$O$68="",1,0)</f>
        <v>0</v>
      </c>
    </row>
    <row r="80" spans="1:1">
      <c r="A80" s="761">
        <f>IF('Форма 1.2 | Т-гор.вода'!$Y$69="",1,0)</f>
        <v>0</v>
      </c>
    </row>
    <row r="81" spans="1:1">
      <c r="A81" s="761">
        <f>IF('Форма 1.2 | Т-гор.вода'!$AA$69="",1,0)</f>
        <v>0</v>
      </c>
    </row>
    <row r="82" spans="1:1">
      <c r="A82" s="761">
        <f>IF('Форма 1.2 | Т-гор.вода'!$M$70="",1,0)</f>
        <v>0</v>
      </c>
    </row>
    <row r="83" spans="1:1">
      <c r="A83" s="761">
        <f>IF('Форма 1.2 | Т-гор.вода'!$Z$69="",1,0)</f>
        <v>0</v>
      </c>
    </row>
    <row r="84" spans="1:1">
      <c r="A84" s="761">
        <f>IF('Форма 1.2 | Т-гор.вода'!$AB$69="",1,0)</f>
        <v>0</v>
      </c>
    </row>
    <row r="85" spans="1:1">
      <c r="A85" s="761">
        <f>IF('Форма 1.8'!$E$13="",1,0)</f>
        <v>0</v>
      </c>
    </row>
    <row r="86" spans="1:1">
      <c r="A86" s="761">
        <f>IF('Форма 1.8'!$F$13="",1,0)</f>
        <v>0</v>
      </c>
    </row>
    <row r="87" spans="1:1">
      <c r="A87" s="761">
        <f>IF('Форма 1.8'!$E$14="",1,0)</f>
        <v>0</v>
      </c>
    </row>
    <row r="88" spans="1:1">
      <c r="A88" s="761">
        <f>IF('Форма 1.8'!$F$14="",1,0)</f>
        <v>0</v>
      </c>
    </row>
    <row r="89" spans="1:1">
      <c r="A89" s="761">
        <f>IF('Форма 1.8'!$E$15="",1,0)</f>
        <v>0</v>
      </c>
    </row>
    <row r="90" spans="1:1">
      <c r="A90" s="761">
        <f>IF('Форма 1.8'!$F$15="",1,0)</f>
        <v>0</v>
      </c>
    </row>
    <row r="91" spans="1:1">
      <c r="A91" s="761">
        <f>IF('Форма 1.8'!$E$16="",1,0)</f>
        <v>0</v>
      </c>
    </row>
    <row r="92" spans="1:1">
      <c r="A92" s="761">
        <f>IF('Форма 1.8'!$F$16="",1,0)</f>
        <v>0</v>
      </c>
    </row>
    <row r="93" spans="1:1">
      <c r="A93" s="761">
        <f>IF('Форма 1.8'!$E$17="",1,0)</f>
        <v>0</v>
      </c>
    </row>
    <row r="94" spans="1:1">
      <c r="A94" s="761">
        <f>IF('Форма 1.8'!$F$17="",1,0)</f>
        <v>0</v>
      </c>
    </row>
    <row r="95" spans="1:1">
      <c r="A95" s="761">
        <f>IF('Форма 1.8'!$E$18="",1,0)</f>
        <v>0</v>
      </c>
    </row>
    <row r="96" spans="1:1">
      <c r="A96" s="761">
        <f>IF('Форма 1.8'!$F$18="",1,0)</f>
        <v>0</v>
      </c>
    </row>
    <row r="97" spans="1:1">
      <c r="A97" s="761">
        <f>IF('Форма 1.8'!$E$19="",1,0)</f>
        <v>0</v>
      </c>
    </row>
    <row r="98" spans="1:1">
      <c r="A98" s="761">
        <f>IF('Форма 1.8'!$F$19="",1,0)</f>
        <v>0</v>
      </c>
    </row>
    <row r="99" spans="1:1">
      <c r="A99" s="761">
        <f>IF('Форма 1.8'!$E$20="",1,0)</f>
        <v>0</v>
      </c>
    </row>
    <row r="100" spans="1:1">
      <c r="A100" s="761">
        <f>IF('Форма 1.8'!$F$20="",1,0)</f>
        <v>0</v>
      </c>
    </row>
    <row r="101" spans="1:1">
      <c r="A101" s="761">
        <f>IF('Форма 1.8'!$E$21="",1,0)</f>
        <v>0</v>
      </c>
    </row>
    <row r="102" spans="1:1">
      <c r="A102" s="761">
        <f>IF('Форма 1.8'!$F$21="",1,0)</f>
        <v>0</v>
      </c>
    </row>
    <row r="103" spans="1:1">
      <c r="A103" s="761">
        <f>IF('Форма 1.2 | Т-гор.вода'!$Y$27="",1,0)</f>
        <v>0</v>
      </c>
    </row>
    <row r="104" spans="1:1">
      <c r="A104" s="761">
        <f>IF('Форма 1.2 | Т-гор.вода'!$AA$27="",1,0)</f>
        <v>0</v>
      </c>
    </row>
    <row r="105" spans="1:1">
      <c r="A105" s="761">
        <f>IF('Форма 1.2 | Т-гор.вода'!$M$28="",1,0)</f>
        <v>0</v>
      </c>
    </row>
    <row r="106" spans="1:1">
      <c r="A106" s="761">
        <f>IF('Форма 1.2 | Т-гор.вода'!$Z$27="",1,0)</f>
        <v>0</v>
      </c>
    </row>
    <row r="107" spans="1:1">
      <c r="A107" s="761">
        <f>IF('Форма 1.2 | Т-гор.вода'!$AB$27="",1,0)</f>
        <v>0</v>
      </c>
    </row>
    <row r="108" spans="1:1">
      <c r="A108" s="761">
        <f>IF('Форма 1.2 | Т-гор.вода'!$Q$28="",1,0)</f>
        <v>0</v>
      </c>
    </row>
    <row r="109" spans="1:1">
      <c r="A109" s="761">
        <f>IF('Форма 1.2 | Т-гор.вода'!$R$28="",1,0)</f>
        <v>0</v>
      </c>
    </row>
    <row r="110" spans="1:1">
      <c r="A110" s="761">
        <f>IF('Форма 1.2 | Т-гор.вода'!$P$28="",1,0)</f>
        <v>0</v>
      </c>
    </row>
    <row r="111" spans="1:1">
      <c r="A111" s="761">
        <f>IF('Форма 1.2 | Т-гор.вода'!$Y$31="",1,0)</f>
        <v>0</v>
      </c>
    </row>
    <row r="112" spans="1:1">
      <c r="A112" s="761">
        <f>IF('Форма 1.2 | Т-гор.вода'!$AA$31="",1,0)</f>
        <v>0</v>
      </c>
    </row>
    <row r="113" spans="1:1">
      <c r="A113" s="761">
        <f>IF('Форма 1.2 | Т-гор.вода'!$M$32="",1,0)</f>
        <v>0</v>
      </c>
    </row>
    <row r="114" spans="1:1">
      <c r="A114" s="761">
        <f>IF('Форма 1.2 | Т-гор.вода'!$Z$31="",1,0)</f>
        <v>0</v>
      </c>
    </row>
    <row r="115" spans="1:1">
      <c r="A115" s="761">
        <f>IF('Форма 1.2 | Т-гор.вода'!$AB$31="",1,0)</f>
        <v>0</v>
      </c>
    </row>
    <row r="116" spans="1:1">
      <c r="A116" s="761">
        <f>IF('Форма 1.2 | Т-гор.вода'!$Q$32="",1,0)</f>
        <v>0</v>
      </c>
    </row>
    <row r="117" spans="1:1">
      <c r="A117" s="761">
        <f>IF('Форма 1.2 | Т-гор.вода'!$R$32="",1,0)</f>
        <v>0</v>
      </c>
    </row>
    <row r="118" spans="1:1">
      <c r="A118" s="761">
        <f>IF('Форма 1.2 | Т-гор.вода'!$P$32="",1,0)</f>
        <v>0</v>
      </c>
    </row>
    <row r="119" spans="1:1">
      <c r="A119" s="761">
        <f>IF('Форма 1.2 | Т-гор.вода'!$Q$24="",1,0)</f>
        <v>0</v>
      </c>
    </row>
    <row r="120" spans="1:1">
      <c r="A120" s="761">
        <f>IF('Форма 1.2 | Т-гор.вода'!$R$24="",1,0)</f>
        <v>0</v>
      </c>
    </row>
    <row r="121" spans="1:1">
      <c r="A121" s="761">
        <f>IF('Форма 1.2 | Т-гор.вода'!$P$24="",1,0)</f>
        <v>0</v>
      </c>
    </row>
    <row r="122" spans="1:1">
      <c r="A122" s="761">
        <f>IF('Форма 1.2 | Т-гор.вода'!$O$36="",1,0)</f>
        <v>0</v>
      </c>
    </row>
    <row r="123" spans="1:1">
      <c r="A123" s="761">
        <f>IF('Форма 1.2 | Т-гор.вода'!$Y$37="",1,0)</f>
        <v>0</v>
      </c>
    </row>
    <row r="124" spans="1:1">
      <c r="A124" s="761">
        <f>IF('Форма 1.2 | Т-гор.вода'!$AA$37="",1,0)</f>
        <v>0</v>
      </c>
    </row>
    <row r="125" spans="1:1">
      <c r="A125" s="761">
        <f>IF('Форма 1.2 | Т-гор.вода'!$M$38="",1,0)</f>
        <v>0</v>
      </c>
    </row>
    <row r="126" spans="1:1">
      <c r="A126" s="761">
        <f>IF('Форма 1.2 | Т-гор.вода'!$Z$37="",1,0)</f>
        <v>0</v>
      </c>
    </row>
    <row r="127" spans="1:1">
      <c r="A127" s="761">
        <f>IF('Форма 1.2 | Т-гор.вода'!$AB$37="",1,0)</f>
        <v>0</v>
      </c>
    </row>
    <row r="128" spans="1:1">
      <c r="A128" s="761">
        <f>IF('Форма 1.2 | Т-гор.вода'!$Q$38="",1,0)</f>
        <v>0</v>
      </c>
    </row>
    <row r="129" spans="1:1">
      <c r="A129" s="761">
        <f>IF('Форма 1.2 | Т-гор.вода'!$R$38="",1,0)</f>
        <v>0</v>
      </c>
    </row>
    <row r="130" spans="1:1">
      <c r="A130" s="761">
        <f>IF('Форма 1.2 | Т-гор.вода'!$P$38="",1,0)</f>
        <v>0</v>
      </c>
    </row>
    <row r="131" spans="1:1">
      <c r="A131" s="761">
        <f>IF('Форма 1.2 | Т-гор.вода'!$Y$41="",1,0)</f>
        <v>0</v>
      </c>
    </row>
    <row r="132" spans="1:1">
      <c r="A132" s="761">
        <f>IF('Форма 1.2 | Т-гор.вода'!$AA$41="",1,0)</f>
        <v>0</v>
      </c>
    </row>
    <row r="133" spans="1:1">
      <c r="A133" s="761">
        <f>IF('Форма 1.2 | Т-гор.вода'!$M$42="",1,0)</f>
        <v>0</v>
      </c>
    </row>
    <row r="134" spans="1:1">
      <c r="A134" s="761">
        <f>IF('Форма 1.2 | Т-гор.вода'!$Z$41="",1,0)</f>
        <v>0</v>
      </c>
    </row>
    <row r="135" spans="1:1">
      <c r="A135" s="761">
        <f>IF('Форма 1.2 | Т-гор.вода'!$AB$41="",1,0)</f>
        <v>0</v>
      </c>
    </row>
    <row r="136" spans="1:1">
      <c r="A136" s="761">
        <f>IF('Форма 1.2 | Т-гор.вода'!$Q$42="",1,0)</f>
        <v>0</v>
      </c>
    </row>
    <row r="137" spans="1:1">
      <c r="A137" s="761">
        <f>IF('Форма 1.2 | Т-гор.вода'!$R$42="",1,0)</f>
        <v>0</v>
      </c>
    </row>
    <row r="138" spans="1:1">
      <c r="A138" s="761">
        <f>IF('Форма 1.2 | Т-гор.вода'!$P$42="",1,0)</f>
        <v>0</v>
      </c>
    </row>
    <row r="139" spans="1:1">
      <c r="A139" s="761">
        <f>IF('Форма 1.2 | Т-гор.вода'!$Q$53="",1,0)</f>
        <v>0</v>
      </c>
    </row>
    <row r="140" spans="1:1">
      <c r="A140" s="761">
        <f>IF('Форма 1.2 | Т-гор.вода'!$R$53="",1,0)</f>
        <v>0</v>
      </c>
    </row>
    <row r="141" spans="1:1">
      <c r="A141" s="761">
        <f>IF('Форма 1.2 | Т-гор.вода'!$P$53="",1,0)</f>
        <v>0</v>
      </c>
    </row>
    <row r="142" spans="1:1">
      <c r="A142" s="761">
        <f>IF('Форма 1.2 | Т-гор.вода'!$O$57="",1,0)</f>
        <v>0</v>
      </c>
    </row>
    <row r="143" spans="1:1">
      <c r="A143" s="761">
        <f>IF('Форма 1.2 | Т-гор.вода'!$Y$58="",1,0)</f>
        <v>0</v>
      </c>
    </row>
    <row r="144" spans="1:1">
      <c r="A144" s="761">
        <f>IF('Форма 1.2 | Т-гор.вода'!$AA$58="",1,0)</f>
        <v>0</v>
      </c>
    </row>
    <row r="145" spans="1:1">
      <c r="A145" s="761">
        <f>IF('Форма 1.2 | Т-гор.вода'!$M$59="",1,0)</f>
        <v>0</v>
      </c>
    </row>
    <row r="146" spans="1:1">
      <c r="A146" s="761">
        <f>IF('Форма 1.2 | Т-гор.вода'!$Z$58="",1,0)</f>
        <v>0</v>
      </c>
    </row>
    <row r="147" spans="1:1">
      <c r="A147" s="761">
        <f>IF('Форма 1.2 | Т-гор.вода'!$AB$58="",1,0)</f>
        <v>0</v>
      </c>
    </row>
    <row r="148" spans="1:1">
      <c r="A148" s="761">
        <f>IF('Форма 1.2 | Т-гор.вода'!$Q$59="",1,0)</f>
        <v>0</v>
      </c>
    </row>
    <row r="149" spans="1:1">
      <c r="A149" s="761">
        <f>IF('Форма 1.2 | Т-гор.вода'!$R$59="",1,0)</f>
        <v>0</v>
      </c>
    </row>
    <row r="150" spans="1:1">
      <c r="A150" s="761">
        <f>IF('Форма 1.2 | Т-гор.вода'!$P$59="",1,0)</f>
        <v>0</v>
      </c>
    </row>
    <row r="151" spans="1:1">
      <c r="A151" s="761">
        <f>IF('Форма 1.2 | Т-гор.вода'!$Q$70="",1,0)</f>
        <v>0</v>
      </c>
    </row>
    <row r="152" spans="1:1">
      <c r="A152" s="761">
        <f>IF('Форма 1.2 | Т-гор.вода'!$R$70="",1,0)</f>
        <v>0</v>
      </c>
    </row>
    <row r="153" spans="1:1">
      <c r="A153" s="761">
        <f>IF('Форма 1.2 | Т-гор.вода'!$P$70="",1,0)</f>
        <v>0</v>
      </c>
    </row>
    <row r="154" spans="1:1">
      <c r="A154" s="761">
        <f>IF('Форма 1.2 | Т-гор.вода'!$O$74="",1,0)</f>
        <v>0</v>
      </c>
    </row>
    <row r="155" spans="1:1">
      <c r="A155" s="761">
        <f>IF('Форма 1.2 | Т-гор.вода'!$Y$75="",1,0)</f>
        <v>0</v>
      </c>
    </row>
    <row r="156" spans="1:1">
      <c r="A156" s="761">
        <f>IF('Форма 1.2 | Т-гор.вода'!$AA$75="",1,0)</f>
        <v>0</v>
      </c>
    </row>
    <row r="157" spans="1:1">
      <c r="A157" s="761">
        <f>IF('Форма 1.2 | Т-гор.вода'!$M$76="",1,0)</f>
        <v>0</v>
      </c>
    </row>
    <row r="158" spans="1:1">
      <c r="A158" s="761">
        <f>IF('Форма 1.2 | Т-гор.вода'!$Z$75="",1,0)</f>
        <v>0</v>
      </c>
    </row>
    <row r="159" spans="1:1">
      <c r="A159" s="761">
        <f>IF('Форма 1.2 | Т-гор.вода'!$AB$75="",1,0)</f>
        <v>0</v>
      </c>
    </row>
    <row r="160" spans="1:1">
      <c r="A160" s="761">
        <f>IF('Форма 1.2 | Т-гор.вода'!$Q$76="",1,0)</f>
        <v>0</v>
      </c>
    </row>
    <row r="161" spans="1:1">
      <c r="A161" s="761">
        <f>IF('Форма 1.2 | Т-гор.вода'!$R$76="",1,0)</f>
        <v>0</v>
      </c>
    </row>
    <row r="162" spans="1:1">
      <c r="A162" s="761">
        <f>IF('Форма 1.2 | Т-гор.вода'!$P$76="",1,0)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79"/>
  </cols>
  <sheetData>
    <row r="1" spans="1:3">
      <c r="A1" s="779" t="s">
        <v>553</v>
      </c>
      <c r="B1" s="779" t="s">
        <v>554</v>
      </c>
      <c r="C1" s="779" t="s">
        <v>70</v>
      </c>
    </row>
    <row r="2" spans="1:3">
      <c r="A2" s="779">
        <v>4189678</v>
      </c>
      <c r="B2" s="779" t="s">
        <v>914</v>
      </c>
      <c r="C2" s="779" t="s">
        <v>915</v>
      </c>
    </row>
    <row r="3" spans="1:3">
      <c r="A3" s="779">
        <v>4190415</v>
      </c>
      <c r="B3" s="779" t="s">
        <v>916</v>
      </c>
      <c r="C3" s="779" t="s">
        <v>915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0" t="s">
        <v>1210</v>
      </c>
    </row>
    <row r="4" spans="2:2" ht="22.5">
      <c r="B4" s="470" t="s">
        <v>1211</v>
      </c>
    </row>
    <row r="5" spans="2:2" ht="22.5">
      <c r="B5" s="470" t="s">
        <v>1212</v>
      </c>
    </row>
    <row r="6" spans="2:2">
      <c r="B6" s="470" t="s">
        <v>557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4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424</v>
      </c>
      <c r="B1" s="329" t="s">
        <v>425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79"/>
    <col min="2" max="2" width="65.28515625" style="779" customWidth="1"/>
    <col min="3" max="3" width="41" style="779" customWidth="1"/>
    <col min="4" max="16384" width="9.140625" style="779"/>
  </cols>
  <sheetData>
    <row r="1" spans="1:2">
      <c r="A1" s="779" t="s">
        <v>333</v>
      </c>
      <c r="B1" s="779" t="s">
        <v>334</v>
      </c>
    </row>
    <row r="2" spans="1:2">
      <c r="A2" s="779">
        <v>4213767</v>
      </c>
      <c r="B2" s="779" t="s">
        <v>662</v>
      </c>
    </row>
    <row r="3" spans="1:2">
      <c r="A3" s="779">
        <v>4213768</v>
      </c>
      <c r="B3" s="779" t="s">
        <v>661</v>
      </c>
    </row>
    <row r="4" spans="1:2">
      <c r="A4" s="779">
        <v>4213769</v>
      </c>
      <c r="B4" s="779" t="s">
        <v>664</v>
      </c>
    </row>
    <row r="5" spans="1:2">
      <c r="A5" s="779">
        <v>4213770</v>
      </c>
      <c r="B5" s="779" t="s">
        <v>663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79"/>
    <col min="2" max="2" width="65.28515625" style="779" customWidth="1"/>
    <col min="3" max="3" width="41" style="779" customWidth="1"/>
    <col min="4" max="16384" width="9.140625" style="779"/>
  </cols>
  <sheetData>
    <row r="1" spans="1:2">
      <c r="A1" s="779" t="s">
        <v>333</v>
      </c>
      <c r="B1" s="779" t="s">
        <v>335</v>
      </c>
    </row>
    <row r="2" spans="1:2">
      <c r="A2" s="779">
        <v>4189706</v>
      </c>
      <c r="B2" s="779" t="s">
        <v>911</v>
      </c>
    </row>
    <row r="3" spans="1:2">
      <c r="A3" s="779">
        <v>4189705</v>
      </c>
      <c r="B3" s="779" t="s">
        <v>912</v>
      </c>
    </row>
    <row r="4" spans="1:2">
      <c r="A4" s="779">
        <v>4189707</v>
      </c>
      <c r="B4" s="779" t="s">
        <v>913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445</v>
      </c>
      <c r="B2" t="s">
        <v>79</v>
      </c>
    </row>
    <row r="3" spans="1:2">
      <c r="A3" t="s">
        <v>446</v>
      </c>
      <c r="B3" t="s">
        <v>616</v>
      </c>
    </row>
    <row r="4" spans="1:2">
      <c r="A4" t="s">
        <v>447</v>
      </c>
      <c r="B4" t="s">
        <v>529</v>
      </c>
    </row>
    <row r="5" spans="1:2">
      <c r="A5" t="s">
        <v>449</v>
      </c>
      <c r="B5" t="s">
        <v>458</v>
      </c>
    </row>
    <row r="6" spans="1:2">
      <c r="A6" t="s">
        <v>448</v>
      </c>
      <c r="B6" t="s">
        <v>459</v>
      </c>
    </row>
    <row r="7" spans="1:2">
      <c r="A7" t="s">
        <v>549</v>
      </c>
      <c r="B7" t="s">
        <v>460</v>
      </c>
    </row>
    <row r="8" spans="1:2">
      <c r="A8" t="s">
        <v>450</v>
      </c>
      <c r="B8" t="s">
        <v>530</v>
      </c>
    </row>
    <row r="9" spans="1:2">
      <c r="A9" t="s">
        <v>688</v>
      </c>
      <c r="B9" t="s">
        <v>461</v>
      </c>
    </row>
    <row r="10" spans="1:2">
      <c r="A10" t="s">
        <v>689</v>
      </c>
      <c r="B10" t="s">
        <v>462</v>
      </c>
    </row>
    <row r="11" spans="1:2">
      <c r="A11" t="s">
        <v>550</v>
      </c>
      <c r="B11" t="s">
        <v>463</v>
      </c>
    </row>
    <row r="12" spans="1:2">
      <c r="A12" t="s">
        <v>451</v>
      </c>
      <c r="B12" t="s">
        <v>338</v>
      </c>
    </row>
    <row r="13" spans="1:2">
      <c r="A13" t="s">
        <v>551</v>
      </c>
      <c r="B13" t="s">
        <v>64</v>
      </c>
    </row>
    <row r="14" spans="1:2">
      <c r="A14" t="s">
        <v>452</v>
      </c>
      <c r="B14" t="s">
        <v>409</v>
      </c>
    </row>
    <row r="15" spans="1:2">
      <c r="A15" t="s">
        <v>626</v>
      </c>
      <c r="B15" t="s">
        <v>472</v>
      </c>
    </row>
    <row r="16" spans="1:2">
      <c r="A16" t="s">
        <v>528</v>
      </c>
      <c r="B16" t="s">
        <v>253</v>
      </c>
    </row>
    <row r="17" spans="1:2">
      <c r="A17" t="s">
        <v>453</v>
      </c>
      <c r="B17" t="s">
        <v>77</v>
      </c>
    </row>
    <row r="18" spans="1:2">
      <c r="A18" t="s">
        <v>454</v>
      </c>
      <c r="B18" t="s">
        <v>66</v>
      </c>
    </row>
    <row r="19" spans="1:2">
      <c r="A19" t="s">
        <v>455</v>
      </c>
      <c r="B19" t="s">
        <v>78</v>
      </c>
    </row>
    <row r="20" spans="1:2">
      <c r="A20" t="s">
        <v>456</v>
      </c>
      <c r="B20" t="s">
        <v>464</v>
      </c>
    </row>
    <row r="21" spans="1:2">
      <c r="A21" t="s">
        <v>457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407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617</v>
      </c>
    </row>
    <row r="29" spans="1:2">
      <c r="A29"/>
      <c r="B29" t="s">
        <v>465</v>
      </c>
    </row>
    <row r="30" spans="1:2">
      <c r="A30"/>
      <c r="B30" t="s">
        <v>408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552</v>
      </c>
    </row>
    <row r="34" spans="1:2">
      <c r="A34"/>
      <c r="B34" t="s">
        <v>531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73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910</v>
      </c>
      <c r="B1" s="4" t="s">
        <v>919</v>
      </c>
      <c r="C1" s="4" t="s">
        <v>920</v>
      </c>
      <c r="D1" s="4" t="s">
        <v>921</v>
      </c>
      <c r="E1" s="4" t="s">
        <v>922</v>
      </c>
      <c r="F1" s="4" t="s">
        <v>923</v>
      </c>
      <c r="G1" s="4" t="s">
        <v>924</v>
      </c>
      <c r="H1" s="4" t="s">
        <v>925</v>
      </c>
      <c r="I1" s="4" t="s">
        <v>926</v>
      </c>
    </row>
    <row r="2" spans="1:10">
      <c r="A2" s="4">
        <v>1</v>
      </c>
      <c r="B2" s="4" t="s">
        <v>927</v>
      </c>
      <c r="C2" s="4" t="s">
        <v>51</v>
      </c>
      <c r="D2" s="4" t="s">
        <v>928</v>
      </c>
      <c r="E2" s="4" t="s">
        <v>929</v>
      </c>
      <c r="F2" s="4" t="s">
        <v>930</v>
      </c>
      <c r="G2" s="4" t="s">
        <v>931</v>
      </c>
      <c r="J2" s="4" t="s">
        <v>1194</v>
      </c>
    </row>
    <row r="3" spans="1:10">
      <c r="A3" s="4">
        <v>2</v>
      </c>
      <c r="B3" s="4" t="s">
        <v>927</v>
      </c>
      <c r="C3" s="4" t="s">
        <v>51</v>
      </c>
      <c r="D3" s="4" t="s">
        <v>932</v>
      </c>
      <c r="E3" s="4" t="s">
        <v>933</v>
      </c>
      <c r="F3" s="4" t="s">
        <v>934</v>
      </c>
      <c r="G3" s="4" t="s">
        <v>935</v>
      </c>
      <c r="H3" s="4" t="s">
        <v>936</v>
      </c>
      <c r="J3" s="4" t="s">
        <v>1194</v>
      </c>
    </row>
    <row r="4" spans="1:10">
      <c r="A4" s="4">
        <v>3</v>
      </c>
      <c r="B4" s="4" t="s">
        <v>927</v>
      </c>
      <c r="C4" s="4" t="s">
        <v>51</v>
      </c>
      <c r="D4" s="4" t="s">
        <v>937</v>
      </c>
      <c r="E4" s="4" t="s">
        <v>938</v>
      </c>
      <c r="F4" s="4" t="s">
        <v>939</v>
      </c>
      <c r="G4" s="4" t="s">
        <v>940</v>
      </c>
      <c r="H4" s="4" t="s">
        <v>941</v>
      </c>
      <c r="J4" s="4" t="s">
        <v>1194</v>
      </c>
    </row>
    <row r="5" spans="1:10">
      <c r="A5" s="4">
        <v>4</v>
      </c>
      <c r="B5" s="4" t="s">
        <v>927</v>
      </c>
      <c r="C5" s="4" t="s">
        <v>51</v>
      </c>
      <c r="D5" s="4" t="s">
        <v>942</v>
      </c>
      <c r="E5" s="4" t="s">
        <v>943</v>
      </c>
      <c r="F5" s="4" t="s">
        <v>944</v>
      </c>
      <c r="G5" s="4" t="s">
        <v>945</v>
      </c>
      <c r="H5" s="4" t="s">
        <v>946</v>
      </c>
      <c r="I5" s="4" t="s">
        <v>947</v>
      </c>
      <c r="J5" s="4" t="s">
        <v>1194</v>
      </c>
    </row>
    <row r="6" spans="1:10">
      <c r="A6" s="4">
        <v>5</v>
      </c>
      <c r="B6" s="4" t="s">
        <v>927</v>
      </c>
      <c r="C6" s="4" t="s">
        <v>51</v>
      </c>
      <c r="D6" s="4" t="s">
        <v>948</v>
      </c>
      <c r="E6" s="4" t="s">
        <v>949</v>
      </c>
      <c r="F6" s="4" t="s">
        <v>950</v>
      </c>
      <c r="G6" s="4" t="s">
        <v>951</v>
      </c>
      <c r="J6" s="4" t="s">
        <v>1194</v>
      </c>
    </row>
    <row r="7" spans="1:10">
      <c r="A7" s="4">
        <v>6</v>
      </c>
      <c r="B7" s="4" t="s">
        <v>927</v>
      </c>
      <c r="C7" s="4" t="s">
        <v>51</v>
      </c>
      <c r="D7" s="4" t="s">
        <v>952</v>
      </c>
      <c r="E7" s="4" t="s">
        <v>953</v>
      </c>
      <c r="F7" s="4" t="s">
        <v>954</v>
      </c>
      <c r="G7" s="4" t="s">
        <v>955</v>
      </c>
      <c r="J7" s="4" t="s">
        <v>1194</v>
      </c>
    </row>
    <row r="8" spans="1:10">
      <c r="A8" s="4">
        <v>7</v>
      </c>
      <c r="B8" s="4" t="s">
        <v>927</v>
      </c>
      <c r="C8" s="4" t="s">
        <v>51</v>
      </c>
      <c r="D8" s="4" t="s">
        <v>956</v>
      </c>
      <c r="E8" s="4" t="s">
        <v>957</v>
      </c>
      <c r="F8" s="4" t="s">
        <v>958</v>
      </c>
      <c r="G8" s="4" t="s">
        <v>959</v>
      </c>
      <c r="J8" s="4" t="s">
        <v>1194</v>
      </c>
    </row>
    <row r="9" spans="1:10">
      <c r="A9" s="4">
        <v>8</v>
      </c>
      <c r="B9" s="4" t="s">
        <v>927</v>
      </c>
      <c r="C9" s="4" t="s">
        <v>51</v>
      </c>
      <c r="D9" s="4" t="s">
        <v>960</v>
      </c>
      <c r="E9" s="4" t="s">
        <v>961</v>
      </c>
      <c r="F9" s="4" t="s">
        <v>962</v>
      </c>
      <c r="G9" s="4" t="s">
        <v>963</v>
      </c>
      <c r="J9" s="4" t="s">
        <v>1194</v>
      </c>
    </row>
    <row r="10" spans="1:10">
      <c r="A10" s="4">
        <v>9</v>
      </c>
      <c r="B10" s="4" t="s">
        <v>927</v>
      </c>
      <c r="C10" s="4" t="s">
        <v>51</v>
      </c>
      <c r="D10" s="4" t="s">
        <v>964</v>
      </c>
      <c r="E10" s="4" t="s">
        <v>965</v>
      </c>
      <c r="F10" s="4" t="s">
        <v>966</v>
      </c>
      <c r="G10" s="4" t="s">
        <v>967</v>
      </c>
      <c r="J10" s="4" t="s">
        <v>1194</v>
      </c>
    </row>
    <row r="11" spans="1:10">
      <c r="A11" s="4">
        <v>10</v>
      </c>
      <c r="B11" s="4" t="s">
        <v>927</v>
      </c>
      <c r="C11" s="4" t="s">
        <v>51</v>
      </c>
      <c r="D11" s="4" t="s">
        <v>968</v>
      </c>
      <c r="E11" s="4" t="s">
        <v>969</v>
      </c>
      <c r="F11" s="4" t="s">
        <v>970</v>
      </c>
      <c r="G11" s="4" t="s">
        <v>971</v>
      </c>
      <c r="J11" s="4" t="s">
        <v>1194</v>
      </c>
    </row>
    <row r="12" spans="1:10">
      <c r="A12" s="4">
        <v>11</v>
      </c>
      <c r="B12" s="4" t="s">
        <v>927</v>
      </c>
      <c r="C12" s="4" t="s">
        <v>51</v>
      </c>
      <c r="D12" s="4" t="s">
        <v>972</v>
      </c>
      <c r="E12" s="4" t="s">
        <v>973</v>
      </c>
      <c r="F12" s="4" t="s">
        <v>974</v>
      </c>
      <c r="G12" s="4" t="s">
        <v>975</v>
      </c>
      <c r="J12" s="4" t="s">
        <v>1194</v>
      </c>
    </row>
    <row r="13" spans="1:10">
      <c r="A13" s="4">
        <v>12</v>
      </c>
      <c r="B13" s="4" t="s">
        <v>927</v>
      </c>
      <c r="C13" s="4" t="s">
        <v>51</v>
      </c>
      <c r="D13" s="4" t="s">
        <v>976</v>
      </c>
      <c r="E13" s="4" t="s">
        <v>977</v>
      </c>
      <c r="F13" s="4" t="s">
        <v>978</v>
      </c>
      <c r="G13" s="4" t="s">
        <v>979</v>
      </c>
      <c r="J13" s="4" t="s">
        <v>1194</v>
      </c>
    </row>
    <row r="14" spans="1:10">
      <c r="A14" s="4">
        <v>13</v>
      </c>
      <c r="B14" s="4" t="s">
        <v>927</v>
      </c>
      <c r="C14" s="4" t="s">
        <v>51</v>
      </c>
      <c r="D14" s="4" t="s">
        <v>980</v>
      </c>
      <c r="E14" s="4" t="s">
        <v>981</v>
      </c>
      <c r="F14" s="4" t="s">
        <v>982</v>
      </c>
      <c r="G14" s="4" t="s">
        <v>983</v>
      </c>
      <c r="J14" s="4" t="s">
        <v>1194</v>
      </c>
    </row>
    <row r="15" spans="1:10">
      <c r="A15" s="4">
        <v>14</v>
      </c>
      <c r="B15" s="4" t="s">
        <v>927</v>
      </c>
      <c r="C15" s="4" t="s">
        <v>51</v>
      </c>
      <c r="D15" s="4" t="s">
        <v>984</v>
      </c>
      <c r="E15" s="4" t="s">
        <v>985</v>
      </c>
      <c r="F15" s="4" t="s">
        <v>986</v>
      </c>
      <c r="G15" s="4" t="s">
        <v>963</v>
      </c>
      <c r="H15" s="4" t="s">
        <v>987</v>
      </c>
      <c r="J15" s="4" t="s">
        <v>1194</v>
      </c>
    </row>
    <row r="16" spans="1:10">
      <c r="A16" s="4">
        <v>15</v>
      </c>
      <c r="B16" s="4" t="s">
        <v>927</v>
      </c>
      <c r="C16" s="4" t="s">
        <v>51</v>
      </c>
      <c r="D16" s="4" t="s">
        <v>988</v>
      </c>
      <c r="E16" s="4" t="s">
        <v>989</v>
      </c>
      <c r="F16" s="4" t="s">
        <v>990</v>
      </c>
      <c r="G16" s="4" t="s">
        <v>955</v>
      </c>
      <c r="J16" s="4" t="s">
        <v>1194</v>
      </c>
    </row>
    <row r="17" spans="1:10">
      <c r="A17" s="4">
        <v>16</v>
      </c>
      <c r="B17" s="4" t="s">
        <v>927</v>
      </c>
      <c r="C17" s="4" t="s">
        <v>51</v>
      </c>
      <c r="D17" s="4" t="s">
        <v>991</v>
      </c>
      <c r="E17" s="4" t="s">
        <v>992</v>
      </c>
      <c r="F17" s="4" t="s">
        <v>993</v>
      </c>
      <c r="G17" s="4" t="s">
        <v>955</v>
      </c>
      <c r="J17" s="4" t="s">
        <v>1194</v>
      </c>
    </row>
    <row r="18" spans="1:10">
      <c r="A18" s="4">
        <v>17</v>
      </c>
      <c r="B18" s="4" t="s">
        <v>927</v>
      </c>
      <c r="C18" s="4" t="s">
        <v>51</v>
      </c>
      <c r="D18" s="4" t="s">
        <v>994</v>
      </c>
      <c r="E18" s="4" t="s">
        <v>995</v>
      </c>
      <c r="F18" s="4" t="s">
        <v>996</v>
      </c>
      <c r="G18" s="4" t="s">
        <v>997</v>
      </c>
      <c r="H18" s="4" t="s">
        <v>998</v>
      </c>
      <c r="J18" s="4" t="s">
        <v>1194</v>
      </c>
    </row>
    <row r="19" spans="1:10">
      <c r="A19" s="4">
        <v>18</v>
      </c>
      <c r="B19" s="4" t="s">
        <v>927</v>
      </c>
      <c r="C19" s="4" t="s">
        <v>51</v>
      </c>
      <c r="D19" s="4" t="s">
        <v>999</v>
      </c>
      <c r="E19" s="4" t="s">
        <v>1000</v>
      </c>
      <c r="F19" s="4" t="s">
        <v>1001</v>
      </c>
      <c r="G19" s="4" t="s">
        <v>997</v>
      </c>
      <c r="J19" s="4" t="s">
        <v>1194</v>
      </c>
    </row>
    <row r="20" spans="1:10">
      <c r="A20" s="4">
        <v>19</v>
      </c>
      <c r="B20" s="4" t="s">
        <v>927</v>
      </c>
      <c r="C20" s="4" t="s">
        <v>51</v>
      </c>
      <c r="D20" s="4" t="s">
        <v>1002</v>
      </c>
      <c r="E20" s="4" t="s">
        <v>1003</v>
      </c>
      <c r="F20" s="4" t="s">
        <v>1004</v>
      </c>
      <c r="G20" s="4" t="s">
        <v>1005</v>
      </c>
      <c r="J20" s="4" t="s">
        <v>1194</v>
      </c>
    </row>
    <row r="21" spans="1:10">
      <c r="A21" s="4">
        <v>20</v>
      </c>
      <c r="B21" s="4" t="s">
        <v>927</v>
      </c>
      <c r="C21" s="4" t="s">
        <v>51</v>
      </c>
      <c r="D21" s="4" t="s">
        <v>1006</v>
      </c>
      <c r="E21" s="4" t="s">
        <v>1007</v>
      </c>
      <c r="F21" s="4" t="s">
        <v>1008</v>
      </c>
      <c r="G21" s="4" t="s">
        <v>975</v>
      </c>
      <c r="J21" s="4" t="s">
        <v>1194</v>
      </c>
    </row>
    <row r="22" spans="1:10">
      <c r="A22" s="4">
        <v>21</v>
      </c>
      <c r="B22" s="4" t="s">
        <v>927</v>
      </c>
      <c r="C22" s="4" t="s">
        <v>51</v>
      </c>
      <c r="D22" s="4" t="s">
        <v>1009</v>
      </c>
      <c r="E22" s="4" t="s">
        <v>1010</v>
      </c>
      <c r="F22" s="4" t="s">
        <v>1011</v>
      </c>
      <c r="G22" s="4" t="s">
        <v>997</v>
      </c>
      <c r="J22" s="4" t="s">
        <v>1194</v>
      </c>
    </row>
    <row r="23" spans="1:10">
      <c r="A23" s="4">
        <v>22</v>
      </c>
      <c r="B23" s="4" t="s">
        <v>927</v>
      </c>
      <c r="C23" s="4" t="s">
        <v>51</v>
      </c>
      <c r="D23" s="4" t="s">
        <v>1012</v>
      </c>
      <c r="E23" s="4" t="s">
        <v>1013</v>
      </c>
      <c r="F23" s="4" t="s">
        <v>1014</v>
      </c>
      <c r="G23" s="4" t="s">
        <v>1015</v>
      </c>
      <c r="J23" s="4" t="s">
        <v>1194</v>
      </c>
    </row>
    <row r="24" spans="1:10">
      <c r="A24" s="4">
        <v>23</v>
      </c>
      <c r="B24" s="4" t="s">
        <v>927</v>
      </c>
      <c r="C24" s="4" t="s">
        <v>51</v>
      </c>
      <c r="D24" s="4" t="s">
        <v>1016</v>
      </c>
      <c r="E24" s="4" t="s">
        <v>1017</v>
      </c>
      <c r="F24" s="4" t="s">
        <v>1018</v>
      </c>
      <c r="G24" s="4" t="s">
        <v>1005</v>
      </c>
      <c r="H24" s="4" t="s">
        <v>1019</v>
      </c>
      <c r="J24" s="4" t="s">
        <v>1194</v>
      </c>
    </row>
    <row r="25" spans="1:10">
      <c r="A25" s="4">
        <v>24</v>
      </c>
      <c r="B25" s="4" t="s">
        <v>927</v>
      </c>
      <c r="C25" s="4" t="s">
        <v>51</v>
      </c>
      <c r="D25" s="4" t="s">
        <v>1020</v>
      </c>
      <c r="E25" s="4" t="s">
        <v>1021</v>
      </c>
      <c r="F25" s="4" t="s">
        <v>1022</v>
      </c>
      <c r="G25" s="4" t="s">
        <v>1023</v>
      </c>
      <c r="J25" s="4" t="s">
        <v>1194</v>
      </c>
    </row>
    <row r="26" spans="1:10">
      <c r="A26" s="4">
        <v>25</v>
      </c>
      <c r="B26" s="4" t="s">
        <v>927</v>
      </c>
      <c r="C26" s="4" t="s">
        <v>51</v>
      </c>
      <c r="D26" s="4" t="s">
        <v>1024</v>
      </c>
      <c r="E26" s="4" t="s">
        <v>1025</v>
      </c>
      <c r="F26" s="4" t="s">
        <v>1026</v>
      </c>
      <c r="G26" s="4" t="s">
        <v>1027</v>
      </c>
      <c r="H26" s="4" t="s">
        <v>1028</v>
      </c>
      <c r="J26" s="4" t="s">
        <v>1194</v>
      </c>
    </row>
    <row r="27" spans="1:10">
      <c r="A27" s="4">
        <v>26</v>
      </c>
      <c r="B27" s="4" t="s">
        <v>927</v>
      </c>
      <c r="C27" s="4" t="s">
        <v>51</v>
      </c>
      <c r="D27" s="4" t="s">
        <v>1029</v>
      </c>
      <c r="E27" s="4" t="s">
        <v>1030</v>
      </c>
      <c r="F27" s="4" t="s">
        <v>1031</v>
      </c>
      <c r="G27" s="4" t="s">
        <v>959</v>
      </c>
      <c r="J27" s="4" t="s">
        <v>1194</v>
      </c>
    </row>
    <row r="28" spans="1:10">
      <c r="A28" s="4">
        <v>27</v>
      </c>
      <c r="B28" s="4" t="s">
        <v>927</v>
      </c>
      <c r="C28" s="4" t="s">
        <v>51</v>
      </c>
      <c r="D28" s="4" t="s">
        <v>1032</v>
      </c>
      <c r="E28" s="4" t="s">
        <v>1033</v>
      </c>
      <c r="F28" s="4" t="s">
        <v>1034</v>
      </c>
      <c r="G28" s="4" t="s">
        <v>1023</v>
      </c>
      <c r="J28" s="4" t="s">
        <v>1194</v>
      </c>
    </row>
    <row r="29" spans="1:10">
      <c r="A29" s="4">
        <v>28</v>
      </c>
      <c r="B29" s="4" t="s">
        <v>927</v>
      </c>
      <c r="C29" s="4" t="s">
        <v>51</v>
      </c>
      <c r="D29" s="4" t="s">
        <v>1035</v>
      </c>
      <c r="E29" s="4" t="s">
        <v>1036</v>
      </c>
      <c r="F29" s="4" t="s">
        <v>1037</v>
      </c>
      <c r="G29" s="4" t="s">
        <v>959</v>
      </c>
      <c r="H29" s="4" t="s">
        <v>1038</v>
      </c>
      <c r="J29" s="4" t="s">
        <v>1194</v>
      </c>
    </row>
    <row r="30" spans="1:10">
      <c r="A30" s="4">
        <v>29</v>
      </c>
      <c r="B30" s="4" t="s">
        <v>927</v>
      </c>
      <c r="C30" s="4" t="s">
        <v>51</v>
      </c>
      <c r="D30" s="4" t="s">
        <v>1039</v>
      </c>
      <c r="E30" s="4" t="s">
        <v>1040</v>
      </c>
      <c r="F30" s="4" t="s">
        <v>1041</v>
      </c>
      <c r="G30" s="4" t="s">
        <v>1042</v>
      </c>
      <c r="J30" s="4" t="s">
        <v>1194</v>
      </c>
    </row>
    <row r="31" spans="1:10">
      <c r="A31" s="4">
        <v>30</v>
      </c>
      <c r="B31" s="4" t="s">
        <v>927</v>
      </c>
      <c r="C31" s="4" t="s">
        <v>51</v>
      </c>
      <c r="D31" s="4" t="s">
        <v>1043</v>
      </c>
      <c r="E31" s="4" t="s">
        <v>1044</v>
      </c>
      <c r="F31" s="4" t="s">
        <v>1045</v>
      </c>
      <c r="G31" s="4" t="s">
        <v>1046</v>
      </c>
      <c r="J31" s="4" t="s">
        <v>1194</v>
      </c>
    </row>
    <row r="32" spans="1:10">
      <c r="A32" s="4">
        <v>31</v>
      </c>
      <c r="B32" s="4" t="s">
        <v>927</v>
      </c>
      <c r="C32" s="4" t="s">
        <v>51</v>
      </c>
      <c r="D32" s="4" t="s">
        <v>1047</v>
      </c>
      <c r="E32" s="4" t="s">
        <v>1048</v>
      </c>
      <c r="F32" s="4" t="s">
        <v>1049</v>
      </c>
      <c r="G32" s="4" t="s">
        <v>975</v>
      </c>
      <c r="H32" s="4" t="s">
        <v>1050</v>
      </c>
      <c r="J32" s="4" t="s">
        <v>1194</v>
      </c>
    </row>
    <row r="33" spans="1:10">
      <c r="A33" s="4">
        <v>32</v>
      </c>
      <c r="B33" s="4" t="s">
        <v>927</v>
      </c>
      <c r="C33" s="4" t="s">
        <v>51</v>
      </c>
      <c r="D33" s="4" t="s">
        <v>1051</v>
      </c>
      <c r="E33" s="4" t="s">
        <v>1052</v>
      </c>
      <c r="F33" s="4" t="s">
        <v>1053</v>
      </c>
      <c r="G33" s="4" t="s">
        <v>975</v>
      </c>
      <c r="J33" s="4" t="s">
        <v>1194</v>
      </c>
    </row>
    <row r="34" spans="1:10">
      <c r="A34" s="4">
        <v>33</v>
      </c>
      <c r="B34" s="4" t="s">
        <v>927</v>
      </c>
      <c r="C34" s="4" t="s">
        <v>51</v>
      </c>
      <c r="D34" s="4" t="s">
        <v>1054</v>
      </c>
      <c r="E34" s="4" t="s">
        <v>1055</v>
      </c>
      <c r="F34" s="4" t="s">
        <v>1056</v>
      </c>
      <c r="G34" s="4" t="s">
        <v>975</v>
      </c>
      <c r="J34" s="4" t="s">
        <v>1194</v>
      </c>
    </row>
    <row r="35" spans="1:10">
      <c r="A35" s="4">
        <v>34</v>
      </c>
      <c r="B35" s="4" t="s">
        <v>927</v>
      </c>
      <c r="C35" s="4" t="s">
        <v>51</v>
      </c>
      <c r="D35" s="4" t="s">
        <v>1057</v>
      </c>
      <c r="E35" s="4" t="s">
        <v>1058</v>
      </c>
      <c r="F35" s="4" t="s">
        <v>1059</v>
      </c>
      <c r="G35" s="4" t="s">
        <v>983</v>
      </c>
      <c r="H35" s="4" t="s">
        <v>1060</v>
      </c>
      <c r="J35" s="4" t="s">
        <v>1194</v>
      </c>
    </row>
    <row r="36" spans="1:10">
      <c r="A36" s="4">
        <v>35</v>
      </c>
      <c r="B36" s="4" t="s">
        <v>927</v>
      </c>
      <c r="C36" s="4" t="s">
        <v>51</v>
      </c>
      <c r="D36" s="4" t="s">
        <v>1061</v>
      </c>
      <c r="E36" s="4" t="s">
        <v>1062</v>
      </c>
      <c r="F36" s="4" t="s">
        <v>1063</v>
      </c>
      <c r="G36" s="4" t="s">
        <v>983</v>
      </c>
      <c r="J36" s="4" t="s">
        <v>1194</v>
      </c>
    </row>
    <row r="37" spans="1:10">
      <c r="A37" s="4">
        <v>36</v>
      </c>
      <c r="B37" s="4" t="s">
        <v>927</v>
      </c>
      <c r="C37" s="4" t="s">
        <v>51</v>
      </c>
      <c r="D37" s="4" t="s">
        <v>1064</v>
      </c>
      <c r="E37" s="4" t="s">
        <v>1065</v>
      </c>
      <c r="F37" s="4" t="s">
        <v>1066</v>
      </c>
      <c r="G37" s="4" t="s">
        <v>1005</v>
      </c>
      <c r="J37" s="4" t="s">
        <v>1194</v>
      </c>
    </row>
    <row r="38" spans="1:10">
      <c r="A38" s="4">
        <v>37</v>
      </c>
      <c r="B38" s="4" t="s">
        <v>927</v>
      </c>
      <c r="C38" s="4" t="s">
        <v>51</v>
      </c>
      <c r="D38" s="4" t="s">
        <v>1067</v>
      </c>
      <c r="E38" s="4" t="s">
        <v>1068</v>
      </c>
      <c r="F38" s="4" t="s">
        <v>1069</v>
      </c>
      <c r="G38" s="4" t="s">
        <v>975</v>
      </c>
      <c r="J38" s="4" t="s">
        <v>1194</v>
      </c>
    </row>
    <row r="39" spans="1:10">
      <c r="A39" s="4">
        <v>38</v>
      </c>
      <c r="B39" s="4" t="s">
        <v>927</v>
      </c>
      <c r="C39" s="4" t="s">
        <v>51</v>
      </c>
      <c r="D39" s="4" t="s">
        <v>1070</v>
      </c>
      <c r="E39" s="4" t="s">
        <v>1071</v>
      </c>
      <c r="F39" s="4" t="s">
        <v>1072</v>
      </c>
      <c r="G39" s="4" t="s">
        <v>1005</v>
      </c>
      <c r="J39" s="4" t="s">
        <v>1194</v>
      </c>
    </row>
    <row r="40" spans="1:10">
      <c r="A40" s="4">
        <v>39</v>
      </c>
      <c r="B40" s="4" t="s">
        <v>927</v>
      </c>
      <c r="C40" s="4" t="s">
        <v>51</v>
      </c>
      <c r="D40" s="4" t="s">
        <v>1073</v>
      </c>
      <c r="E40" s="4" t="s">
        <v>1074</v>
      </c>
      <c r="F40" s="4" t="s">
        <v>1075</v>
      </c>
      <c r="G40" s="4" t="s">
        <v>955</v>
      </c>
      <c r="J40" s="4" t="s">
        <v>1194</v>
      </c>
    </row>
    <row r="41" spans="1:10">
      <c r="A41" s="4">
        <v>40</v>
      </c>
      <c r="B41" s="4" t="s">
        <v>927</v>
      </c>
      <c r="C41" s="4" t="s">
        <v>51</v>
      </c>
      <c r="D41" s="4" t="s">
        <v>1076</v>
      </c>
      <c r="E41" s="4" t="s">
        <v>1077</v>
      </c>
      <c r="F41" s="4" t="s">
        <v>1078</v>
      </c>
      <c r="G41" s="4" t="s">
        <v>979</v>
      </c>
      <c r="J41" s="4" t="s">
        <v>1194</v>
      </c>
    </row>
    <row r="42" spans="1:10">
      <c r="A42" s="4">
        <v>41</v>
      </c>
      <c r="B42" s="4" t="s">
        <v>927</v>
      </c>
      <c r="C42" s="4" t="s">
        <v>51</v>
      </c>
      <c r="D42" s="4" t="s">
        <v>1079</v>
      </c>
      <c r="E42" s="4" t="s">
        <v>1080</v>
      </c>
      <c r="F42" s="4" t="s">
        <v>1081</v>
      </c>
      <c r="G42" s="4" t="s">
        <v>1082</v>
      </c>
      <c r="H42" s="4" t="s">
        <v>1083</v>
      </c>
      <c r="J42" s="4" t="s">
        <v>1194</v>
      </c>
    </row>
    <row r="43" spans="1:10">
      <c r="A43" s="4">
        <v>42</v>
      </c>
      <c r="B43" s="4" t="s">
        <v>927</v>
      </c>
      <c r="C43" s="4" t="s">
        <v>51</v>
      </c>
      <c r="D43" s="4" t="s">
        <v>1084</v>
      </c>
      <c r="E43" s="4" t="s">
        <v>1085</v>
      </c>
      <c r="F43" s="4" t="s">
        <v>1086</v>
      </c>
      <c r="G43" s="4" t="s">
        <v>1087</v>
      </c>
      <c r="H43" s="4" t="s">
        <v>1088</v>
      </c>
      <c r="J43" s="4" t="s">
        <v>1194</v>
      </c>
    </row>
    <row r="44" spans="1:10">
      <c r="A44" s="4">
        <v>43</v>
      </c>
      <c r="B44" s="4" t="s">
        <v>927</v>
      </c>
      <c r="C44" s="4" t="s">
        <v>51</v>
      </c>
      <c r="D44" s="4" t="s">
        <v>1089</v>
      </c>
      <c r="E44" s="4" t="s">
        <v>1090</v>
      </c>
      <c r="F44" s="4" t="s">
        <v>1091</v>
      </c>
      <c r="G44" s="4" t="s">
        <v>1092</v>
      </c>
      <c r="I44" s="4" t="s">
        <v>1093</v>
      </c>
      <c r="J44" s="4" t="s">
        <v>1194</v>
      </c>
    </row>
    <row r="45" spans="1:10">
      <c r="A45" s="4">
        <v>44</v>
      </c>
      <c r="B45" s="4" t="s">
        <v>927</v>
      </c>
      <c r="C45" s="4" t="s">
        <v>51</v>
      </c>
      <c r="D45" s="4" t="s">
        <v>1094</v>
      </c>
      <c r="E45" s="4" t="s">
        <v>1095</v>
      </c>
      <c r="F45" s="4" t="s">
        <v>1096</v>
      </c>
      <c r="G45" s="4" t="s">
        <v>997</v>
      </c>
      <c r="H45" s="4" t="s">
        <v>1097</v>
      </c>
      <c r="J45" s="4" t="s">
        <v>1194</v>
      </c>
    </row>
    <row r="46" spans="1:10">
      <c r="A46" s="4">
        <v>45</v>
      </c>
      <c r="B46" s="4" t="s">
        <v>927</v>
      </c>
      <c r="C46" s="4" t="s">
        <v>51</v>
      </c>
      <c r="D46" s="4" t="s">
        <v>1098</v>
      </c>
      <c r="E46" s="4" t="s">
        <v>1099</v>
      </c>
      <c r="F46" s="4" t="s">
        <v>1100</v>
      </c>
      <c r="G46" s="4" t="s">
        <v>1005</v>
      </c>
      <c r="J46" s="4" t="s">
        <v>1194</v>
      </c>
    </row>
    <row r="47" spans="1:10">
      <c r="A47" s="4">
        <v>46</v>
      </c>
      <c r="B47" s="4" t="s">
        <v>927</v>
      </c>
      <c r="C47" s="4" t="s">
        <v>51</v>
      </c>
      <c r="D47" s="4" t="s">
        <v>1101</v>
      </c>
      <c r="E47" s="4" t="s">
        <v>1102</v>
      </c>
      <c r="F47" s="4" t="s">
        <v>1103</v>
      </c>
      <c r="G47" s="4" t="s">
        <v>959</v>
      </c>
      <c r="J47" s="4" t="s">
        <v>1194</v>
      </c>
    </row>
    <row r="48" spans="1:10">
      <c r="A48" s="4">
        <v>47</v>
      </c>
      <c r="B48" s="4" t="s">
        <v>927</v>
      </c>
      <c r="C48" s="4" t="s">
        <v>51</v>
      </c>
      <c r="D48" s="4" t="s">
        <v>1104</v>
      </c>
      <c r="E48" s="4" t="s">
        <v>1105</v>
      </c>
      <c r="F48" s="4" t="s">
        <v>1106</v>
      </c>
      <c r="G48" s="4" t="s">
        <v>1005</v>
      </c>
      <c r="H48" s="4" t="s">
        <v>1107</v>
      </c>
      <c r="J48" s="4" t="s">
        <v>1194</v>
      </c>
    </row>
    <row r="49" spans="1:10">
      <c r="A49" s="4">
        <v>48</v>
      </c>
      <c r="B49" s="4" t="s">
        <v>927</v>
      </c>
      <c r="C49" s="4" t="s">
        <v>51</v>
      </c>
      <c r="D49" s="4" t="s">
        <v>1108</v>
      </c>
      <c r="E49" s="4" t="s">
        <v>1109</v>
      </c>
      <c r="F49" s="4" t="s">
        <v>1110</v>
      </c>
      <c r="G49" s="4" t="s">
        <v>1111</v>
      </c>
      <c r="J49" s="4" t="s">
        <v>1194</v>
      </c>
    </row>
    <row r="50" spans="1:10">
      <c r="A50" s="4">
        <v>49</v>
      </c>
      <c r="B50" s="4" t="s">
        <v>927</v>
      </c>
      <c r="C50" s="4" t="s">
        <v>51</v>
      </c>
      <c r="D50" s="4" t="s">
        <v>1112</v>
      </c>
      <c r="E50" s="4" t="s">
        <v>1113</v>
      </c>
      <c r="F50" s="4" t="s">
        <v>1114</v>
      </c>
      <c r="G50" s="4" t="s">
        <v>975</v>
      </c>
      <c r="H50" s="4" t="s">
        <v>1115</v>
      </c>
      <c r="J50" s="4" t="s">
        <v>1194</v>
      </c>
    </row>
    <row r="51" spans="1:10">
      <c r="A51" s="4">
        <v>50</v>
      </c>
      <c r="B51" s="4" t="s">
        <v>927</v>
      </c>
      <c r="C51" s="4" t="s">
        <v>51</v>
      </c>
      <c r="D51" s="4" t="s">
        <v>1116</v>
      </c>
      <c r="E51" s="4" t="s">
        <v>1117</v>
      </c>
      <c r="F51" s="4" t="s">
        <v>1118</v>
      </c>
      <c r="G51" s="4" t="s">
        <v>979</v>
      </c>
      <c r="H51" s="4" t="s">
        <v>1119</v>
      </c>
      <c r="J51" s="4" t="s">
        <v>1194</v>
      </c>
    </row>
    <row r="52" spans="1:10">
      <c r="A52" s="4">
        <v>51</v>
      </c>
      <c r="B52" s="4" t="s">
        <v>927</v>
      </c>
      <c r="C52" s="4" t="s">
        <v>51</v>
      </c>
      <c r="D52" s="4" t="s">
        <v>1120</v>
      </c>
      <c r="E52" s="4" t="s">
        <v>1121</v>
      </c>
      <c r="F52" s="4" t="s">
        <v>1122</v>
      </c>
      <c r="G52" s="4" t="s">
        <v>975</v>
      </c>
      <c r="J52" s="4" t="s">
        <v>1194</v>
      </c>
    </row>
    <row r="53" spans="1:10">
      <c r="A53" s="4">
        <v>52</v>
      </c>
      <c r="B53" s="4" t="s">
        <v>927</v>
      </c>
      <c r="C53" s="4" t="s">
        <v>51</v>
      </c>
      <c r="D53" s="4" t="s">
        <v>1123</v>
      </c>
      <c r="E53" s="4" t="s">
        <v>1124</v>
      </c>
      <c r="F53" s="4" t="s">
        <v>1125</v>
      </c>
      <c r="G53" s="4" t="s">
        <v>1046</v>
      </c>
      <c r="J53" s="4" t="s">
        <v>1194</v>
      </c>
    </row>
    <row r="54" spans="1:10">
      <c r="A54" s="4">
        <v>53</v>
      </c>
      <c r="B54" s="4" t="s">
        <v>927</v>
      </c>
      <c r="C54" s="4" t="s">
        <v>51</v>
      </c>
      <c r="D54" s="4" t="s">
        <v>1126</v>
      </c>
      <c r="E54" s="4" t="s">
        <v>1127</v>
      </c>
      <c r="F54" s="4" t="s">
        <v>1128</v>
      </c>
      <c r="G54" s="4" t="s">
        <v>979</v>
      </c>
      <c r="H54" s="4" t="s">
        <v>1129</v>
      </c>
      <c r="J54" s="4" t="s">
        <v>1194</v>
      </c>
    </row>
    <row r="55" spans="1:10">
      <c r="A55" s="4">
        <v>54</v>
      </c>
      <c r="B55" s="4" t="s">
        <v>927</v>
      </c>
      <c r="C55" s="4" t="s">
        <v>51</v>
      </c>
      <c r="D55" s="4" t="s">
        <v>1130</v>
      </c>
      <c r="E55" s="4" t="s">
        <v>1131</v>
      </c>
      <c r="F55" s="4" t="s">
        <v>1132</v>
      </c>
      <c r="G55" s="4" t="s">
        <v>963</v>
      </c>
      <c r="J55" s="4" t="s">
        <v>1194</v>
      </c>
    </row>
    <row r="56" spans="1:10">
      <c r="A56" s="4">
        <v>55</v>
      </c>
      <c r="B56" s="4" t="s">
        <v>927</v>
      </c>
      <c r="C56" s="4" t="s">
        <v>51</v>
      </c>
      <c r="D56" s="4" t="s">
        <v>1133</v>
      </c>
      <c r="E56" s="4" t="s">
        <v>1134</v>
      </c>
      <c r="F56" s="4" t="s">
        <v>1135</v>
      </c>
      <c r="G56" s="4" t="s">
        <v>1023</v>
      </c>
      <c r="H56" s="4" t="s">
        <v>1136</v>
      </c>
      <c r="J56" s="4" t="s">
        <v>1194</v>
      </c>
    </row>
    <row r="57" spans="1:10">
      <c r="A57" s="4">
        <v>56</v>
      </c>
      <c r="B57" s="4" t="s">
        <v>927</v>
      </c>
      <c r="C57" s="4" t="s">
        <v>51</v>
      </c>
      <c r="D57" s="4" t="s">
        <v>1137</v>
      </c>
      <c r="E57" s="4" t="s">
        <v>1138</v>
      </c>
      <c r="F57" s="4" t="s">
        <v>1139</v>
      </c>
      <c r="G57" s="4" t="s">
        <v>1005</v>
      </c>
      <c r="H57" s="4" t="s">
        <v>1140</v>
      </c>
      <c r="J57" s="4" t="s">
        <v>1194</v>
      </c>
    </row>
    <row r="58" spans="1:10">
      <c r="A58" s="4">
        <v>57</v>
      </c>
      <c r="B58" s="4" t="s">
        <v>927</v>
      </c>
      <c r="C58" s="4" t="s">
        <v>51</v>
      </c>
      <c r="D58" s="4" t="s">
        <v>1141</v>
      </c>
      <c r="E58" s="4" t="s">
        <v>1142</v>
      </c>
      <c r="F58" s="4" t="s">
        <v>1143</v>
      </c>
      <c r="G58" s="4" t="s">
        <v>979</v>
      </c>
      <c r="J58" s="4" t="s">
        <v>1194</v>
      </c>
    </row>
    <row r="59" spans="1:10">
      <c r="A59" s="4">
        <v>58</v>
      </c>
      <c r="B59" s="4" t="s">
        <v>927</v>
      </c>
      <c r="C59" s="4" t="s">
        <v>51</v>
      </c>
      <c r="D59" s="4" t="s">
        <v>1144</v>
      </c>
      <c r="E59" s="4" t="s">
        <v>1145</v>
      </c>
      <c r="F59" s="4" t="s">
        <v>1146</v>
      </c>
      <c r="G59" s="4" t="s">
        <v>983</v>
      </c>
      <c r="J59" s="4" t="s">
        <v>1194</v>
      </c>
    </row>
    <row r="60" spans="1:10">
      <c r="A60" s="4">
        <v>59</v>
      </c>
      <c r="B60" s="4" t="s">
        <v>927</v>
      </c>
      <c r="C60" s="4" t="s">
        <v>51</v>
      </c>
      <c r="D60" s="4" t="s">
        <v>1147</v>
      </c>
      <c r="E60" s="4" t="s">
        <v>1148</v>
      </c>
      <c r="F60" s="4" t="s">
        <v>1149</v>
      </c>
      <c r="G60" s="4" t="s">
        <v>1023</v>
      </c>
      <c r="H60" s="4" t="s">
        <v>1150</v>
      </c>
      <c r="J60" s="4" t="s">
        <v>1194</v>
      </c>
    </row>
    <row r="61" spans="1:10">
      <c r="A61" s="4">
        <v>60</v>
      </c>
      <c r="B61" s="4" t="s">
        <v>927</v>
      </c>
      <c r="C61" s="4" t="s">
        <v>51</v>
      </c>
      <c r="D61" s="4" t="s">
        <v>1151</v>
      </c>
      <c r="E61" s="4" t="s">
        <v>1152</v>
      </c>
      <c r="F61" s="4" t="s">
        <v>1153</v>
      </c>
      <c r="G61" s="4" t="s">
        <v>1023</v>
      </c>
      <c r="I61" s="4" t="s">
        <v>1154</v>
      </c>
      <c r="J61" s="4" t="s">
        <v>1194</v>
      </c>
    </row>
    <row r="62" spans="1:10">
      <c r="A62" s="4">
        <v>61</v>
      </c>
      <c r="B62" s="4" t="s">
        <v>927</v>
      </c>
      <c r="C62" s="4" t="s">
        <v>51</v>
      </c>
      <c r="D62" s="4" t="s">
        <v>1155</v>
      </c>
      <c r="E62" s="4" t="s">
        <v>1156</v>
      </c>
      <c r="F62" s="4" t="s">
        <v>1157</v>
      </c>
      <c r="G62" s="4" t="s">
        <v>997</v>
      </c>
      <c r="H62" s="4" t="s">
        <v>946</v>
      </c>
      <c r="J62" s="4" t="s">
        <v>1194</v>
      </c>
    </row>
    <row r="63" spans="1:10">
      <c r="A63" s="4">
        <v>62</v>
      </c>
      <c r="B63" s="4" t="s">
        <v>927</v>
      </c>
      <c r="C63" s="4" t="s">
        <v>51</v>
      </c>
      <c r="D63" s="4" t="s">
        <v>1158</v>
      </c>
      <c r="E63" s="4" t="s">
        <v>1159</v>
      </c>
      <c r="F63" s="4" t="s">
        <v>1160</v>
      </c>
      <c r="G63" s="4" t="s">
        <v>979</v>
      </c>
      <c r="J63" s="4" t="s">
        <v>1194</v>
      </c>
    </row>
    <row r="64" spans="1:10">
      <c r="A64" s="4">
        <v>63</v>
      </c>
      <c r="B64" s="4" t="s">
        <v>927</v>
      </c>
      <c r="C64" s="4" t="s">
        <v>51</v>
      </c>
      <c r="D64" s="4" t="s">
        <v>1161</v>
      </c>
      <c r="E64" s="4" t="s">
        <v>1162</v>
      </c>
      <c r="F64" s="4" t="s">
        <v>1163</v>
      </c>
      <c r="G64" s="4" t="s">
        <v>963</v>
      </c>
      <c r="I64" s="4" t="s">
        <v>1164</v>
      </c>
      <c r="J64" s="4" t="s">
        <v>1194</v>
      </c>
    </row>
    <row r="65" spans="1:10">
      <c r="A65" s="4">
        <v>64</v>
      </c>
      <c r="B65" s="4" t="s">
        <v>927</v>
      </c>
      <c r="C65" s="4" t="s">
        <v>51</v>
      </c>
      <c r="D65" s="4" t="s">
        <v>1165</v>
      </c>
      <c r="E65" s="4" t="s">
        <v>1166</v>
      </c>
      <c r="F65" s="4" t="s">
        <v>1167</v>
      </c>
      <c r="G65" s="4" t="s">
        <v>997</v>
      </c>
      <c r="J65" s="4" t="s">
        <v>1194</v>
      </c>
    </row>
    <row r="66" spans="1:10">
      <c r="A66" s="4">
        <v>65</v>
      </c>
      <c r="B66" s="4" t="s">
        <v>927</v>
      </c>
      <c r="C66" s="4" t="s">
        <v>51</v>
      </c>
      <c r="D66" s="4" t="s">
        <v>1168</v>
      </c>
      <c r="E66" s="4" t="s">
        <v>1169</v>
      </c>
      <c r="F66" s="4" t="s">
        <v>1170</v>
      </c>
      <c r="G66" s="4" t="s">
        <v>975</v>
      </c>
      <c r="J66" s="4" t="s">
        <v>1194</v>
      </c>
    </row>
    <row r="67" spans="1:10">
      <c r="A67" s="4">
        <v>66</v>
      </c>
      <c r="B67" s="4" t="s">
        <v>927</v>
      </c>
      <c r="C67" s="4" t="s">
        <v>51</v>
      </c>
      <c r="D67" s="4" t="s">
        <v>1171</v>
      </c>
      <c r="E67" s="4" t="s">
        <v>1172</v>
      </c>
      <c r="F67" s="4" t="s">
        <v>1173</v>
      </c>
      <c r="G67" s="4" t="s">
        <v>955</v>
      </c>
      <c r="J67" s="4" t="s">
        <v>1194</v>
      </c>
    </row>
    <row r="68" spans="1:10">
      <c r="A68" s="4">
        <v>67</v>
      </c>
      <c r="B68" s="4" t="s">
        <v>927</v>
      </c>
      <c r="C68" s="4" t="s">
        <v>51</v>
      </c>
      <c r="D68" s="4" t="s">
        <v>1174</v>
      </c>
      <c r="E68" s="4" t="s">
        <v>1172</v>
      </c>
      <c r="F68" s="4" t="s">
        <v>1173</v>
      </c>
      <c r="G68" s="4" t="s">
        <v>1175</v>
      </c>
      <c r="J68" s="4" t="s">
        <v>1194</v>
      </c>
    </row>
    <row r="69" spans="1:10">
      <c r="A69" s="4">
        <v>68</v>
      </c>
      <c r="B69" s="4" t="s">
        <v>927</v>
      </c>
      <c r="C69" s="4" t="s">
        <v>51</v>
      </c>
      <c r="D69" s="4" t="s">
        <v>1176</v>
      </c>
      <c r="E69" s="4" t="s">
        <v>1177</v>
      </c>
      <c r="F69" s="4" t="s">
        <v>1178</v>
      </c>
      <c r="G69" s="4" t="s">
        <v>1179</v>
      </c>
      <c r="J69" s="4" t="s">
        <v>1194</v>
      </c>
    </row>
    <row r="70" spans="1:10">
      <c r="A70" s="4">
        <v>69</v>
      </c>
      <c r="B70" s="4" t="s">
        <v>927</v>
      </c>
      <c r="C70" s="4" t="s">
        <v>51</v>
      </c>
      <c r="D70" s="4" t="s">
        <v>1180</v>
      </c>
      <c r="E70" s="4" t="s">
        <v>1181</v>
      </c>
      <c r="F70" s="4" t="s">
        <v>1182</v>
      </c>
      <c r="G70" s="4" t="s">
        <v>1183</v>
      </c>
      <c r="J70" s="4" t="s">
        <v>1194</v>
      </c>
    </row>
    <row r="71" spans="1:10">
      <c r="A71" s="4">
        <v>70</v>
      </c>
      <c r="B71" s="4" t="s">
        <v>927</v>
      </c>
      <c r="C71" s="4" t="s">
        <v>51</v>
      </c>
      <c r="D71" s="4" t="s">
        <v>1184</v>
      </c>
      <c r="E71" s="4" t="s">
        <v>1185</v>
      </c>
      <c r="F71" s="4" t="s">
        <v>1186</v>
      </c>
      <c r="G71" s="4" t="s">
        <v>975</v>
      </c>
      <c r="J71" s="4" t="s">
        <v>1194</v>
      </c>
    </row>
    <row r="72" spans="1:10">
      <c r="A72" s="4">
        <v>71</v>
      </c>
      <c r="B72" s="4" t="s">
        <v>927</v>
      </c>
      <c r="C72" s="4" t="s">
        <v>51</v>
      </c>
      <c r="D72" s="4" t="s">
        <v>1187</v>
      </c>
      <c r="E72" s="4" t="s">
        <v>1188</v>
      </c>
      <c r="F72" s="4" t="s">
        <v>1189</v>
      </c>
      <c r="G72" s="4" t="s">
        <v>1190</v>
      </c>
      <c r="J72" s="4" t="s">
        <v>1194</v>
      </c>
    </row>
    <row r="73" spans="1:10">
      <c r="A73" s="4">
        <v>72</v>
      </c>
      <c r="B73" s="4" t="s">
        <v>927</v>
      </c>
      <c r="C73" s="4" t="s">
        <v>51</v>
      </c>
      <c r="D73" s="4" t="s">
        <v>1191</v>
      </c>
      <c r="E73" s="4" t="s">
        <v>1192</v>
      </c>
      <c r="F73" s="4" t="s">
        <v>1193</v>
      </c>
      <c r="G73" s="4" t="s">
        <v>979</v>
      </c>
      <c r="J73" s="4" t="s">
        <v>1194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1"/>
  <sheetViews>
    <sheetView showGridLines="0" zoomScaleNormal="100" workbookViewId="0"/>
  </sheetViews>
  <sheetFormatPr defaultRowHeight="11.25"/>
  <cols>
    <col min="1" max="1" width="9.140625" style="698"/>
  </cols>
  <sheetData>
    <row r="1" spans="1:4">
      <c r="A1" s="698" t="s">
        <v>910</v>
      </c>
      <c r="B1" t="s">
        <v>555</v>
      </c>
      <c r="C1" t="s">
        <v>556</v>
      </c>
      <c r="D1" t="s">
        <v>909</v>
      </c>
    </row>
    <row r="2" spans="1:4">
      <c r="A2" s="698">
        <v>1</v>
      </c>
      <c r="B2" t="s">
        <v>714</v>
      </c>
      <c r="C2" t="s">
        <v>716</v>
      </c>
      <c r="D2" t="s">
        <v>717</v>
      </c>
    </row>
    <row r="3" spans="1:4">
      <c r="A3" s="698">
        <v>2</v>
      </c>
      <c r="B3" t="s">
        <v>714</v>
      </c>
      <c r="C3" t="s">
        <v>714</v>
      </c>
      <c r="D3" t="s">
        <v>715</v>
      </c>
    </row>
    <row r="4" spans="1:4">
      <c r="A4" s="698">
        <v>3</v>
      </c>
      <c r="B4" t="s">
        <v>714</v>
      </c>
      <c r="C4" t="s">
        <v>718</v>
      </c>
      <c r="D4" t="s">
        <v>719</v>
      </c>
    </row>
    <row r="5" spans="1:4">
      <c r="A5" s="698">
        <v>4</v>
      </c>
      <c r="B5" t="s">
        <v>714</v>
      </c>
      <c r="C5" t="s">
        <v>720</v>
      </c>
      <c r="D5" t="s">
        <v>721</v>
      </c>
    </row>
    <row r="6" spans="1:4">
      <c r="A6" s="698">
        <v>5</v>
      </c>
      <c r="B6" t="s">
        <v>722</v>
      </c>
      <c r="C6" t="s">
        <v>724</v>
      </c>
      <c r="D6" t="s">
        <v>725</v>
      </c>
    </row>
    <row r="7" spans="1:4">
      <c r="A7" s="698">
        <v>6</v>
      </c>
      <c r="B7" t="s">
        <v>722</v>
      </c>
      <c r="C7" t="s">
        <v>722</v>
      </c>
      <c r="D7" t="s">
        <v>723</v>
      </c>
    </row>
    <row r="8" spans="1:4">
      <c r="A8" s="698">
        <v>7</v>
      </c>
      <c r="B8" t="s">
        <v>722</v>
      </c>
      <c r="C8" t="s">
        <v>726</v>
      </c>
      <c r="D8" t="s">
        <v>727</v>
      </c>
    </row>
    <row r="9" spans="1:4">
      <c r="A9" s="698">
        <v>8</v>
      </c>
      <c r="B9" t="s">
        <v>722</v>
      </c>
      <c r="C9" t="s">
        <v>728</v>
      </c>
      <c r="D9" t="s">
        <v>729</v>
      </c>
    </row>
    <row r="10" spans="1:4">
      <c r="A10" s="698">
        <v>9</v>
      </c>
      <c r="B10" t="s">
        <v>722</v>
      </c>
      <c r="C10" t="s">
        <v>730</v>
      </c>
      <c r="D10" t="s">
        <v>731</v>
      </c>
    </row>
    <row r="11" spans="1:4">
      <c r="A11" s="698">
        <v>10</v>
      </c>
      <c r="B11" t="s">
        <v>722</v>
      </c>
      <c r="C11" t="s">
        <v>732</v>
      </c>
      <c r="D11" t="s">
        <v>733</v>
      </c>
    </row>
    <row r="12" spans="1:4">
      <c r="A12" s="698">
        <v>11</v>
      </c>
      <c r="B12" t="s">
        <v>734</v>
      </c>
      <c r="C12" t="s">
        <v>734</v>
      </c>
      <c r="D12" t="s">
        <v>735</v>
      </c>
    </row>
    <row r="13" spans="1:4">
      <c r="A13" s="698">
        <v>12</v>
      </c>
      <c r="B13" t="s">
        <v>734</v>
      </c>
      <c r="C13" t="s">
        <v>736</v>
      </c>
      <c r="D13" t="s">
        <v>737</v>
      </c>
    </row>
    <row r="14" spans="1:4">
      <c r="A14" s="698">
        <v>13</v>
      </c>
      <c r="B14" t="s">
        <v>734</v>
      </c>
      <c r="C14" t="s">
        <v>738</v>
      </c>
      <c r="D14" t="s">
        <v>739</v>
      </c>
    </row>
    <row r="15" spans="1:4">
      <c r="A15" s="698">
        <v>14</v>
      </c>
      <c r="B15" t="s">
        <v>734</v>
      </c>
      <c r="C15" t="s">
        <v>740</v>
      </c>
      <c r="D15" t="s">
        <v>741</v>
      </c>
    </row>
    <row r="16" spans="1:4">
      <c r="A16" s="698">
        <v>15</v>
      </c>
      <c r="B16" t="s">
        <v>742</v>
      </c>
      <c r="C16" t="s">
        <v>744</v>
      </c>
      <c r="D16" t="s">
        <v>745</v>
      </c>
    </row>
    <row r="17" spans="1:4">
      <c r="A17" s="698">
        <v>16</v>
      </c>
      <c r="B17" t="s">
        <v>742</v>
      </c>
      <c r="C17" t="s">
        <v>742</v>
      </c>
      <c r="D17" t="s">
        <v>743</v>
      </c>
    </row>
    <row r="18" spans="1:4">
      <c r="A18" s="698">
        <v>17</v>
      </c>
      <c r="B18" t="s">
        <v>742</v>
      </c>
      <c r="C18" t="s">
        <v>746</v>
      </c>
      <c r="D18" t="s">
        <v>747</v>
      </c>
    </row>
    <row r="19" spans="1:4">
      <c r="A19" s="698">
        <v>18</v>
      </c>
      <c r="B19" t="s">
        <v>742</v>
      </c>
      <c r="C19" t="s">
        <v>748</v>
      </c>
      <c r="D19" t="s">
        <v>749</v>
      </c>
    </row>
    <row r="20" spans="1:4">
      <c r="A20" s="698">
        <v>19</v>
      </c>
      <c r="B20" t="s">
        <v>742</v>
      </c>
      <c r="C20" t="s">
        <v>750</v>
      </c>
      <c r="D20" t="s">
        <v>751</v>
      </c>
    </row>
    <row r="21" spans="1:4">
      <c r="A21" s="698">
        <v>20</v>
      </c>
      <c r="B21" t="s">
        <v>742</v>
      </c>
      <c r="C21" t="s">
        <v>752</v>
      </c>
      <c r="D21" t="s">
        <v>753</v>
      </c>
    </row>
    <row r="22" spans="1:4">
      <c r="A22" s="698">
        <v>21</v>
      </c>
      <c r="B22" t="s">
        <v>754</v>
      </c>
      <c r="C22" t="s">
        <v>756</v>
      </c>
      <c r="D22" t="s">
        <v>757</v>
      </c>
    </row>
    <row r="23" spans="1:4">
      <c r="A23" s="698">
        <v>22</v>
      </c>
      <c r="B23" t="s">
        <v>754</v>
      </c>
      <c r="C23" t="s">
        <v>754</v>
      </c>
      <c r="D23" t="s">
        <v>755</v>
      </c>
    </row>
    <row r="24" spans="1:4">
      <c r="A24" s="698">
        <v>23</v>
      </c>
      <c r="B24" t="s">
        <v>754</v>
      </c>
      <c r="C24" t="s">
        <v>758</v>
      </c>
      <c r="D24" t="s">
        <v>759</v>
      </c>
    </row>
    <row r="25" spans="1:4">
      <c r="A25" s="698">
        <v>24</v>
      </c>
      <c r="B25" t="s">
        <v>754</v>
      </c>
      <c r="C25" t="s">
        <v>760</v>
      </c>
      <c r="D25" t="s">
        <v>761</v>
      </c>
    </row>
    <row r="26" spans="1:4">
      <c r="A26" s="698">
        <v>25</v>
      </c>
      <c r="B26" t="s">
        <v>754</v>
      </c>
      <c r="C26" t="s">
        <v>762</v>
      </c>
      <c r="D26" t="s">
        <v>763</v>
      </c>
    </row>
    <row r="27" spans="1:4">
      <c r="A27" s="698">
        <v>26</v>
      </c>
      <c r="B27" t="s">
        <v>764</v>
      </c>
      <c r="C27" t="s">
        <v>766</v>
      </c>
      <c r="D27" t="s">
        <v>767</v>
      </c>
    </row>
    <row r="28" spans="1:4">
      <c r="A28" s="698">
        <v>27</v>
      </c>
      <c r="B28" t="s">
        <v>764</v>
      </c>
      <c r="C28" t="s">
        <v>768</v>
      </c>
      <c r="D28" t="s">
        <v>769</v>
      </c>
    </row>
    <row r="29" spans="1:4">
      <c r="A29" s="698">
        <v>28</v>
      </c>
      <c r="B29" t="s">
        <v>764</v>
      </c>
      <c r="C29" t="s">
        <v>770</v>
      </c>
      <c r="D29" t="s">
        <v>771</v>
      </c>
    </row>
    <row r="30" spans="1:4">
      <c r="A30" s="698">
        <v>29</v>
      </c>
      <c r="B30" t="s">
        <v>764</v>
      </c>
      <c r="C30" t="s">
        <v>764</v>
      </c>
      <c r="D30" t="s">
        <v>765</v>
      </c>
    </row>
    <row r="31" spans="1:4">
      <c r="A31" s="698">
        <v>30</v>
      </c>
      <c r="B31" t="s">
        <v>764</v>
      </c>
      <c r="C31" t="s">
        <v>772</v>
      </c>
      <c r="D31" t="s">
        <v>773</v>
      </c>
    </row>
    <row r="32" spans="1:4">
      <c r="A32" s="698">
        <v>31</v>
      </c>
      <c r="B32" t="s">
        <v>774</v>
      </c>
      <c r="C32" t="s">
        <v>776</v>
      </c>
      <c r="D32" t="s">
        <v>777</v>
      </c>
    </row>
    <row r="33" spans="1:4">
      <c r="A33" s="698">
        <v>32</v>
      </c>
      <c r="B33" t="s">
        <v>774</v>
      </c>
      <c r="C33" t="s">
        <v>774</v>
      </c>
      <c r="D33" t="s">
        <v>775</v>
      </c>
    </row>
    <row r="34" spans="1:4">
      <c r="A34" s="698">
        <v>33</v>
      </c>
      <c r="B34" t="s">
        <v>774</v>
      </c>
      <c r="C34" t="s">
        <v>778</v>
      </c>
      <c r="D34" t="s">
        <v>779</v>
      </c>
    </row>
    <row r="35" spans="1:4">
      <c r="A35" s="698">
        <v>34</v>
      </c>
      <c r="B35" t="s">
        <v>774</v>
      </c>
      <c r="C35" t="s">
        <v>780</v>
      </c>
      <c r="D35" t="s">
        <v>781</v>
      </c>
    </row>
    <row r="36" spans="1:4">
      <c r="A36" s="698">
        <v>35</v>
      </c>
      <c r="B36" t="s">
        <v>782</v>
      </c>
      <c r="C36" t="s">
        <v>784</v>
      </c>
      <c r="D36" t="s">
        <v>785</v>
      </c>
    </row>
    <row r="37" spans="1:4">
      <c r="A37" s="698">
        <v>36</v>
      </c>
      <c r="B37" t="s">
        <v>782</v>
      </c>
      <c r="C37" t="s">
        <v>786</v>
      </c>
      <c r="D37" t="s">
        <v>787</v>
      </c>
    </row>
    <row r="38" spans="1:4">
      <c r="A38" s="698">
        <v>37</v>
      </c>
      <c r="B38" t="s">
        <v>782</v>
      </c>
      <c r="C38" t="s">
        <v>782</v>
      </c>
      <c r="D38" t="s">
        <v>783</v>
      </c>
    </row>
    <row r="39" spans="1:4">
      <c r="A39" s="698">
        <v>38</v>
      </c>
      <c r="B39" t="s">
        <v>782</v>
      </c>
      <c r="C39" t="s">
        <v>788</v>
      </c>
      <c r="D39" t="s">
        <v>789</v>
      </c>
    </row>
    <row r="40" spans="1:4">
      <c r="A40" s="698">
        <v>39</v>
      </c>
      <c r="B40" t="s">
        <v>782</v>
      </c>
      <c r="C40" t="s">
        <v>790</v>
      </c>
      <c r="D40" t="s">
        <v>791</v>
      </c>
    </row>
    <row r="41" spans="1:4">
      <c r="A41" s="698">
        <v>40</v>
      </c>
      <c r="B41" t="s">
        <v>792</v>
      </c>
      <c r="C41" t="s">
        <v>794</v>
      </c>
      <c r="D41" t="s">
        <v>795</v>
      </c>
    </row>
    <row r="42" spans="1:4">
      <c r="A42" s="698">
        <v>41</v>
      </c>
      <c r="B42" t="s">
        <v>792</v>
      </c>
      <c r="C42" t="s">
        <v>796</v>
      </c>
      <c r="D42" t="s">
        <v>797</v>
      </c>
    </row>
    <row r="43" spans="1:4">
      <c r="A43" s="698">
        <v>42</v>
      </c>
      <c r="B43" t="s">
        <v>792</v>
      </c>
      <c r="C43" t="s">
        <v>792</v>
      </c>
      <c r="D43" t="s">
        <v>793</v>
      </c>
    </row>
    <row r="44" spans="1:4">
      <c r="A44" s="698">
        <v>43</v>
      </c>
      <c r="B44" t="s">
        <v>792</v>
      </c>
      <c r="C44" t="s">
        <v>798</v>
      </c>
      <c r="D44" t="s">
        <v>799</v>
      </c>
    </row>
    <row r="45" spans="1:4">
      <c r="A45" s="698">
        <v>44</v>
      </c>
      <c r="B45" t="s">
        <v>800</v>
      </c>
      <c r="C45" t="s">
        <v>802</v>
      </c>
      <c r="D45" t="s">
        <v>803</v>
      </c>
    </row>
    <row r="46" spans="1:4">
      <c r="A46" s="698">
        <v>45</v>
      </c>
      <c r="B46" t="s">
        <v>800</v>
      </c>
      <c r="C46" t="s">
        <v>804</v>
      </c>
      <c r="D46" t="s">
        <v>805</v>
      </c>
    </row>
    <row r="47" spans="1:4">
      <c r="A47" s="698">
        <v>46</v>
      </c>
      <c r="B47" t="s">
        <v>800</v>
      </c>
      <c r="C47" t="s">
        <v>800</v>
      </c>
      <c r="D47" t="s">
        <v>801</v>
      </c>
    </row>
    <row r="48" spans="1:4">
      <c r="A48" s="698">
        <v>47</v>
      </c>
      <c r="B48" t="s">
        <v>800</v>
      </c>
      <c r="C48" t="s">
        <v>806</v>
      </c>
      <c r="D48" t="s">
        <v>807</v>
      </c>
    </row>
    <row r="49" spans="1:4">
      <c r="A49" s="698">
        <v>48</v>
      </c>
      <c r="B49" t="s">
        <v>808</v>
      </c>
      <c r="C49" t="s">
        <v>810</v>
      </c>
      <c r="D49" t="s">
        <v>811</v>
      </c>
    </row>
    <row r="50" spans="1:4">
      <c r="A50" s="698">
        <v>49</v>
      </c>
      <c r="B50" t="s">
        <v>808</v>
      </c>
      <c r="C50" t="s">
        <v>808</v>
      </c>
      <c r="D50" t="s">
        <v>809</v>
      </c>
    </row>
    <row r="51" spans="1:4">
      <c r="A51" s="698">
        <v>50</v>
      </c>
      <c r="B51" t="s">
        <v>808</v>
      </c>
      <c r="C51" t="s">
        <v>812</v>
      </c>
      <c r="D51" t="s">
        <v>813</v>
      </c>
    </row>
    <row r="52" spans="1:4">
      <c r="A52" s="698">
        <v>51</v>
      </c>
      <c r="B52" t="s">
        <v>808</v>
      </c>
      <c r="C52" t="s">
        <v>814</v>
      </c>
      <c r="D52" t="s">
        <v>815</v>
      </c>
    </row>
    <row r="53" spans="1:4">
      <c r="A53" s="698">
        <v>52</v>
      </c>
      <c r="B53" t="s">
        <v>816</v>
      </c>
      <c r="C53" t="s">
        <v>818</v>
      </c>
      <c r="D53" t="s">
        <v>819</v>
      </c>
    </row>
    <row r="54" spans="1:4">
      <c r="A54" s="698">
        <v>53</v>
      </c>
      <c r="B54" t="s">
        <v>816</v>
      </c>
      <c r="C54" t="s">
        <v>820</v>
      </c>
      <c r="D54" t="s">
        <v>821</v>
      </c>
    </row>
    <row r="55" spans="1:4">
      <c r="A55" s="698">
        <v>54</v>
      </c>
      <c r="B55" t="s">
        <v>816</v>
      </c>
      <c r="C55" t="s">
        <v>770</v>
      </c>
      <c r="D55" t="s">
        <v>822</v>
      </c>
    </row>
    <row r="56" spans="1:4">
      <c r="A56" s="698">
        <v>55</v>
      </c>
      <c r="B56" t="s">
        <v>816</v>
      </c>
      <c r="C56" t="s">
        <v>823</v>
      </c>
      <c r="D56" t="s">
        <v>824</v>
      </c>
    </row>
    <row r="57" spans="1:4">
      <c r="A57" s="698">
        <v>56</v>
      </c>
      <c r="B57" t="s">
        <v>816</v>
      </c>
      <c r="C57" t="s">
        <v>816</v>
      </c>
      <c r="D57" t="s">
        <v>817</v>
      </c>
    </row>
    <row r="58" spans="1:4">
      <c r="A58" s="698">
        <v>57</v>
      </c>
      <c r="B58" t="s">
        <v>816</v>
      </c>
      <c r="C58" t="s">
        <v>812</v>
      </c>
      <c r="D58" t="s">
        <v>825</v>
      </c>
    </row>
    <row r="59" spans="1:4">
      <c r="A59" s="698">
        <v>58</v>
      </c>
      <c r="B59" t="s">
        <v>826</v>
      </c>
      <c r="C59" t="s">
        <v>828</v>
      </c>
      <c r="D59" t="s">
        <v>829</v>
      </c>
    </row>
    <row r="60" spans="1:4">
      <c r="A60" s="698">
        <v>59</v>
      </c>
      <c r="B60" t="s">
        <v>826</v>
      </c>
      <c r="C60" t="s">
        <v>830</v>
      </c>
      <c r="D60" t="s">
        <v>831</v>
      </c>
    </row>
    <row r="61" spans="1:4">
      <c r="A61" s="698">
        <v>60</v>
      </c>
      <c r="B61" t="s">
        <v>826</v>
      </c>
      <c r="C61" t="s">
        <v>832</v>
      </c>
      <c r="D61" t="s">
        <v>833</v>
      </c>
    </row>
    <row r="62" spans="1:4">
      <c r="A62" s="698">
        <v>61</v>
      </c>
      <c r="B62" t="s">
        <v>826</v>
      </c>
      <c r="C62" t="s">
        <v>834</v>
      </c>
      <c r="D62" t="s">
        <v>835</v>
      </c>
    </row>
    <row r="63" spans="1:4">
      <c r="A63" s="698">
        <v>62</v>
      </c>
      <c r="B63" t="s">
        <v>826</v>
      </c>
      <c r="C63" t="s">
        <v>826</v>
      </c>
      <c r="D63" t="s">
        <v>827</v>
      </c>
    </row>
    <row r="64" spans="1:4">
      <c r="A64" s="698">
        <v>63</v>
      </c>
      <c r="B64" t="s">
        <v>826</v>
      </c>
      <c r="C64" t="s">
        <v>836</v>
      </c>
      <c r="D64" t="s">
        <v>837</v>
      </c>
    </row>
    <row r="65" spans="1:4">
      <c r="A65" s="698">
        <v>64</v>
      </c>
      <c r="B65" t="s">
        <v>838</v>
      </c>
      <c r="C65" t="s">
        <v>840</v>
      </c>
      <c r="D65" t="s">
        <v>841</v>
      </c>
    </row>
    <row r="66" spans="1:4">
      <c r="A66" s="698">
        <v>65</v>
      </c>
      <c r="B66" t="s">
        <v>838</v>
      </c>
      <c r="C66" t="s">
        <v>786</v>
      </c>
      <c r="D66" t="s">
        <v>842</v>
      </c>
    </row>
    <row r="67" spans="1:4">
      <c r="A67" s="698">
        <v>66</v>
      </c>
      <c r="B67" t="s">
        <v>838</v>
      </c>
      <c r="C67" t="s">
        <v>843</v>
      </c>
      <c r="D67" t="s">
        <v>844</v>
      </c>
    </row>
    <row r="68" spans="1:4">
      <c r="A68" s="698">
        <v>67</v>
      </c>
      <c r="B68" t="s">
        <v>838</v>
      </c>
      <c r="C68" t="s">
        <v>845</v>
      </c>
      <c r="D68" t="s">
        <v>846</v>
      </c>
    </row>
    <row r="69" spans="1:4">
      <c r="A69" s="698">
        <v>68</v>
      </c>
      <c r="B69" t="s">
        <v>838</v>
      </c>
      <c r="C69" t="s">
        <v>847</v>
      </c>
      <c r="D69" t="s">
        <v>848</v>
      </c>
    </row>
    <row r="70" spans="1:4">
      <c r="A70" s="698">
        <v>69</v>
      </c>
      <c r="B70" t="s">
        <v>838</v>
      </c>
      <c r="C70" t="s">
        <v>849</v>
      </c>
      <c r="D70" t="s">
        <v>850</v>
      </c>
    </row>
    <row r="71" spans="1:4">
      <c r="A71" s="698">
        <v>70</v>
      </c>
      <c r="B71" t="s">
        <v>838</v>
      </c>
      <c r="C71" t="s">
        <v>851</v>
      </c>
      <c r="D71" t="s">
        <v>852</v>
      </c>
    </row>
    <row r="72" spans="1:4">
      <c r="A72" s="698">
        <v>71</v>
      </c>
      <c r="B72" t="s">
        <v>838</v>
      </c>
      <c r="C72" t="s">
        <v>790</v>
      </c>
      <c r="D72" t="s">
        <v>853</v>
      </c>
    </row>
    <row r="73" spans="1:4">
      <c r="A73" s="698">
        <v>72</v>
      </c>
      <c r="B73" t="s">
        <v>838</v>
      </c>
      <c r="C73" t="s">
        <v>854</v>
      </c>
      <c r="D73" t="s">
        <v>855</v>
      </c>
    </row>
    <row r="74" spans="1:4">
      <c r="A74" s="698">
        <v>73</v>
      </c>
      <c r="B74" t="s">
        <v>838</v>
      </c>
      <c r="C74" t="s">
        <v>838</v>
      </c>
      <c r="D74" t="s">
        <v>839</v>
      </c>
    </row>
    <row r="75" spans="1:4">
      <c r="A75" s="698">
        <v>74</v>
      </c>
      <c r="B75" t="s">
        <v>838</v>
      </c>
      <c r="C75" t="s">
        <v>856</v>
      </c>
      <c r="D75" t="s">
        <v>857</v>
      </c>
    </row>
    <row r="76" spans="1:4">
      <c r="A76" s="698">
        <v>75</v>
      </c>
      <c r="B76" t="s">
        <v>838</v>
      </c>
      <c r="C76" t="s">
        <v>858</v>
      </c>
      <c r="D76" t="s">
        <v>859</v>
      </c>
    </row>
    <row r="77" spans="1:4">
      <c r="A77" s="698">
        <v>76</v>
      </c>
      <c r="B77" t="s">
        <v>860</v>
      </c>
      <c r="C77" t="s">
        <v>862</v>
      </c>
      <c r="D77" t="s">
        <v>863</v>
      </c>
    </row>
    <row r="78" spans="1:4">
      <c r="A78" s="698">
        <v>77</v>
      </c>
      <c r="B78" t="s">
        <v>860</v>
      </c>
      <c r="C78" t="s">
        <v>864</v>
      </c>
      <c r="D78" t="s">
        <v>865</v>
      </c>
    </row>
    <row r="79" spans="1:4">
      <c r="A79" s="698">
        <v>78</v>
      </c>
      <c r="B79" t="s">
        <v>860</v>
      </c>
      <c r="C79" t="s">
        <v>866</v>
      </c>
      <c r="D79" t="s">
        <v>867</v>
      </c>
    </row>
    <row r="80" spans="1:4">
      <c r="A80" s="698">
        <v>79</v>
      </c>
      <c r="B80" t="s">
        <v>860</v>
      </c>
      <c r="C80" t="s">
        <v>868</v>
      </c>
      <c r="D80" t="s">
        <v>869</v>
      </c>
    </row>
    <row r="81" spans="1:4">
      <c r="A81" s="698">
        <v>80</v>
      </c>
      <c r="B81" t="s">
        <v>860</v>
      </c>
      <c r="C81" t="s">
        <v>860</v>
      </c>
      <c r="D81" t="s">
        <v>861</v>
      </c>
    </row>
    <row r="82" spans="1:4">
      <c r="A82" s="698">
        <v>81</v>
      </c>
      <c r="B82" t="s">
        <v>860</v>
      </c>
      <c r="C82" t="s">
        <v>870</v>
      </c>
      <c r="D82" t="s">
        <v>871</v>
      </c>
    </row>
    <row r="83" spans="1:4">
      <c r="A83" s="698">
        <v>82</v>
      </c>
      <c r="B83" t="s">
        <v>872</v>
      </c>
      <c r="C83" t="s">
        <v>874</v>
      </c>
      <c r="D83" t="s">
        <v>875</v>
      </c>
    </row>
    <row r="84" spans="1:4">
      <c r="A84" s="698">
        <v>83</v>
      </c>
      <c r="B84" t="s">
        <v>872</v>
      </c>
      <c r="C84" t="s">
        <v>876</v>
      </c>
      <c r="D84" t="s">
        <v>877</v>
      </c>
    </row>
    <row r="85" spans="1:4">
      <c r="A85" s="698">
        <v>84</v>
      </c>
      <c r="B85" t="s">
        <v>872</v>
      </c>
      <c r="C85" t="s">
        <v>878</v>
      </c>
      <c r="D85" t="s">
        <v>879</v>
      </c>
    </row>
    <row r="86" spans="1:4">
      <c r="A86" s="698">
        <v>85</v>
      </c>
      <c r="B86" t="s">
        <v>872</v>
      </c>
      <c r="C86" t="s">
        <v>880</v>
      </c>
      <c r="D86" t="s">
        <v>881</v>
      </c>
    </row>
    <row r="87" spans="1:4">
      <c r="A87" s="698">
        <v>86</v>
      </c>
      <c r="B87" t="s">
        <v>872</v>
      </c>
      <c r="C87" t="s">
        <v>882</v>
      </c>
      <c r="D87" t="s">
        <v>883</v>
      </c>
    </row>
    <row r="88" spans="1:4">
      <c r="A88" s="698">
        <v>87</v>
      </c>
      <c r="B88" t="s">
        <v>872</v>
      </c>
      <c r="C88" t="s">
        <v>872</v>
      </c>
      <c r="D88" t="s">
        <v>873</v>
      </c>
    </row>
    <row r="89" spans="1:4">
      <c r="A89" s="698">
        <v>88</v>
      </c>
      <c r="B89" t="s">
        <v>872</v>
      </c>
      <c r="C89" t="s">
        <v>884</v>
      </c>
      <c r="D89" t="s">
        <v>885</v>
      </c>
    </row>
    <row r="90" spans="1:4">
      <c r="A90" s="698">
        <v>89</v>
      </c>
      <c r="B90" t="s">
        <v>886</v>
      </c>
      <c r="C90" t="s">
        <v>888</v>
      </c>
      <c r="D90" t="s">
        <v>889</v>
      </c>
    </row>
    <row r="91" spans="1:4">
      <c r="A91" s="698">
        <v>90</v>
      </c>
      <c r="B91" t="s">
        <v>886</v>
      </c>
      <c r="C91" t="s">
        <v>890</v>
      </c>
      <c r="D91" t="s">
        <v>891</v>
      </c>
    </row>
    <row r="92" spans="1:4">
      <c r="A92" s="698">
        <v>91</v>
      </c>
      <c r="B92" t="s">
        <v>886</v>
      </c>
      <c r="C92" t="s">
        <v>892</v>
      </c>
      <c r="D92" t="s">
        <v>893</v>
      </c>
    </row>
    <row r="93" spans="1:4">
      <c r="A93" s="698">
        <v>92</v>
      </c>
      <c r="B93" t="s">
        <v>886</v>
      </c>
      <c r="C93" t="s">
        <v>894</v>
      </c>
      <c r="D93" t="s">
        <v>895</v>
      </c>
    </row>
    <row r="94" spans="1:4">
      <c r="A94" s="698">
        <v>93</v>
      </c>
      <c r="B94" t="s">
        <v>886</v>
      </c>
      <c r="C94" t="s">
        <v>896</v>
      </c>
      <c r="D94" t="s">
        <v>897</v>
      </c>
    </row>
    <row r="95" spans="1:4">
      <c r="A95" s="698">
        <v>94</v>
      </c>
      <c r="B95" t="s">
        <v>886</v>
      </c>
      <c r="C95" t="s">
        <v>898</v>
      </c>
      <c r="D95" t="s">
        <v>899</v>
      </c>
    </row>
    <row r="96" spans="1:4">
      <c r="A96" s="698">
        <v>95</v>
      </c>
      <c r="B96" t="s">
        <v>886</v>
      </c>
      <c r="C96" t="s">
        <v>798</v>
      </c>
      <c r="D96" t="s">
        <v>900</v>
      </c>
    </row>
    <row r="97" spans="1:4">
      <c r="A97" s="698">
        <v>96</v>
      </c>
      <c r="B97" t="s">
        <v>886</v>
      </c>
      <c r="C97" t="s">
        <v>901</v>
      </c>
      <c r="D97" t="s">
        <v>902</v>
      </c>
    </row>
    <row r="98" spans="1:4">
      <c r="A98" s="698">
        <v>97</v>
      </c>
      <c r="B98" t="s">
        <v>886</v>
      </c>
      <c r="C98" t="s">
        <v>886</v>
      </c>
      <c r="D98" t="s">
        <v>887</v>
      </c>
    </row>
    <row r="99" spans="1:4">
      <c r="A99" s="698">
        <v>98</v>
      </c>
      <c r="B99" t="s">
        <v>903</v>
      </c>
      <c r="C99" t="s">
        <v>903</v>
      </c>
      <c r="D99" t="s">
        <v>904</v>
      </c>
    </row>
    <row r="100" spans="1:4">
      <c r="A100" s="698">
        <v>99</v>
      </c>
      <c r="B100" t="s">
        <v>905</v>
      </c>
      <c r="C100" t="s">
        <v>905</v>
      </c>
      <c r="D100" t="s">
        <v>906</v>
      </c>
    </row>
    <row r="101" spans="1:4">
      <c r="A101" s="698">
        <v>100</v>
      </c>
      <c r="B101" t="s">
        <v>907</v>
      </c>
      <c r="C101" t="s">
        <v>907</v>
      </c>
      <c r="D101" t="s">
        <v>908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41">
        <v>1</v>
      </c>
      <c r="E9" s="979"/>
      <c r="F9" s="983"/>
      <c r="G9" s="987" t="s">
        <v>88</v>
      </c>
      <c r="H9" s="841"/>
      <c r="I9" s="841">
        <v>1</v>
      </c>
      <c r="J9" s="981"/>
      <c r="K9" s="877" t="s">
        <v>88</v>
      </c>
      <c r="L9" s="839"/>
      <c r="M9" s="839" t="s">
        <v>96</v>
      </c>
      <c r="N9" s="977"/>
      <c r="O9" s="877" t="s">
        <v>88</v>
      </c>
      <c r="P9" s="307"/>
      <c r="Q9" s="307" t="s">
        <v>96</v>
      </c>
      <c r="R9" s="776"/>
      <c r="S9" s="414"/>
    </row>
    <row r="10" spans="1:19" s="102" customFormat="1" ht="17.100000000000001" customHeight="1">
      <c r="A10" s="284"/>
      <c r="C10" s="181"/>
      <c r="D10" s="840"/>
      <c r="E10" s="980"/>
      <c r="F10" s="984"/>
      <c r="G10" s="840"/>
      <c r="H10" s="840"/>
      <c r="I10" s="840"/>
      <c r="J10" s="982"/>
      <c r="K10" s="840"/>
      <c r="L10" s="840"/>
      <c r="M10" s="840"/>
      <c r="N10" s="978"/>
      <c r="O10" s="840"/>
      <c r="P10" s="308"/>
      <c r="Q10" s="121"/>
      <c r="R10" s="121" t="s">
        <v>695</v>
      </c>
      <c r="S10" s="122"/>
    </row>
    <row r="11" spans="1:19" s="102" customFormat="1" ht="17.100000000000001" customHeight="1">
      <c r="A11" s="284"/>
      <c r="C11" s="181"/>
      <c r="D11" s="840"/>
      <c r="E11" s="980"/>
      <c r="F11" s="984"/>
      <c r="G11" s="840"/>
      <c r="H11" s="840"/>
      <c r="I11" s="840"/>
      <c r="J11" s="982"/>
      <c r="K11" s="840"/>
      <c r="L11" s="120"/>
      <c r="M11" s="121"/>
      <c r="N11" s="121" t="s">
        <v>444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40"/>
      <c r="E12" s="980"/>
      <c r="F12" s="984"/>
      <c r="G12" s="840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89"/>
      <c r="E14" s="985"/>
      <c r="F14" s="986"/>
      <c r="G14" s="988"/>
      <c r="H14" s="841"/>
      <c r="I14" s="841">
        <v>1</v>
      </c>
      <c r="J14" s="981"/>
      <c r="K14" s="877" t="s">
        <v>88</v>
      </c>
      <c r="L14" s="839"/>
      <c r="M14" s="839" t="s">
        <v>96</v>
      </c>
      <c r="N14" s="977"/>
      <c r="O14" s="877" t="s">
        <v>88</v>
      </c>
      <c r="P14" s="307"/>
      <c r="Q14" s="307" t="s">
        <v>96</v>
      </c>
      <c r="R14" s="776"/>
      <c r="S14" s="414"/>
    </row>
    <row r="15" spans="1:19" ht="17.100000000000001" customHeight="1">
      <c r="A15" s="284"/>
      <c r="B15" s="102"/>
      <c r="C15" s="181"/>
      <c r="D15" s="989"/>
      <c r="E15" s="985"/>
      <c r="F15" s="986"/>
      <c r="G15" s="988"/>
      <c r="H15" s="841"/>
      <c r="I15" s="841"/>
      <c r="J15" s="982"/>
      <c r="K15" s="877"/>
      <c r="L15" s="839"/>
      <c r="M15" s="839"/>
      <c r="N15" s="978"/>
      <c r="O15" s="877"/>
      <c r="P15" s="308"/>
      <c r="Q15" s="121"/>
      <c r="R15" s="121" t="s">
        <v>695</v>
      </c>
      <c r="S15" s="122"/>
    </row>
    <row r="16" spans="1:19" ht="17.100000000000001" customHeight="1">
      <c r="A16" s="284"/>
      <c r="B16" s="102"/>
      <c r="C16" s="181"/>
      <c r="D16" s="989"/>
      <c r="E16" s="985"/>
      <c r="F16" s="986"/>
      <c r="G16" s="988"/>
      <c r="H16" s="841"/>
      <c r="I16" s="841"/>
      <c r="J16" s="982"/>
      <c r="K16" s="877"/>
      <c r="L16" s="120"/>
      <c r="M16" s="121"/>
      <c r="N16" s="121" t="s">
        <v>444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89"/>
      <c r="E17" s="985"/>
      <c r="F17" s="986"/>
      <c r="G17" s="988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96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21" t="s">
        <v>301</v>
      </c>
      <c r="P25" s="921"/>
      <c r="Q25" s="921"/>
      <c r="R25" s="923" t="s">
        <v>273</v>
      </c>
      <c r="S25" s="923"/>
      <c r="T25" s="923"/>
      <c r="U25" s="901" t="s">
        <v>344</v>
      </c>
      <c r="W25" s="971"/>
    </row>
    <row r="26" spans="1:36" ht="17.100000000000001" hidden="1" customHeight="1">
      <c r="O26" s="972" t="s">
        <v>700</v>
      </c>
      <c r="P26" s="972" t="s">
        <v>274</v>
      </c>
      <c r="Q26" s="972"/>
      <c r="R26" s="923"/>
      <c r="S26" s="923"/>
      <c r="T26" s="923"/>
      <c r="U26" s="901"/>
      <c r="W26" s="971"/>
    </row>
    <row r="27" spans="1:36" ht="37.5" hidden="1" customHeight="1">
      <c r="O27" s="972"/>
      <c r="P27" s="104" t="s">
        <v>701</v>
      </c>
      <c r="Q27" s="104" t="s">
        <v>6</v>
      </c>
      <c r="R27" s="105" t="s">
        <v>277</v>
      </c>
      <c r="S27" s="922" t="s">
        <v>276</v>
      </c>
      <c r="T27" s="922"/>
      <c r="U27" s="901"/>
      <c r="W27" s="971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69" t="s">
        <v>186</v>
      </c>
      <c r="N28" s="570"/>
      <c r="O28" s="976"/>
      <c r="P28" s="976"/>
      <c r="Q28" s="976"/>
      <c r="R28" s="976"/>
      <c r="S28" s="976"/>
      <c r="T28" s="976"/>
      <c r="U28" s="976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89">
        <v>1</v>
      </c>
      <c r="B29" s="316"/>
      <c r="C29" s="316"/>
      <c r="D29" s="316"/>
      <c r="E29" s="317"/>
      <c r="F29" s="466"/>
      <c r="G29" s="466"/>
      <c r="H29" s="466"/>
      <c r="I29" s="318"/>
      <c r="J29" s="177"/>
      <c r="K29" s="177"/>
      <c r="L29" s="315">
        <f>mergeValue(A29)</f>
        <v>1</v>
      </c>
      <c r="M29" s="568" t="s">
        <v>23</v>
      </c>
      <c r="N29" s="552"/>
      <c r="O29" s="945"/>
      <c r="P29" s="946"/>
      <c r="Q29" s="946"/>
      <c r="R29" s="946"/>
      <c r="S29" s="946"/>
      <c r="T29" s="946"/>
      <c r="U29" s="946"/>
      <c r="V29" s="947"/>
      <c r="W29" s="580" t="s">
        <v>514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89"/>
      <c r="B30" s="889">
        <v>1</v>
      </c>
      <c r="C30" s="316"/>
      <c r="D30" s="316"/>
      <c r="E30" s="466"/>
      <c r="F30" s="466"/>
      <c r="G30" s="466"/>
      <c r="H30" s="466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45"/>
      <c r="P30" s="946"/>
      <c r="Q30" s="946"/>
      <c r="R30" s="946"/>
      <c r="S30" s="946"/>
      <c r="T30" s="946"/>
      <c r="U30" s="946"/>
      <c r="V30" s="947"/>
      <c r="W30" s="268" t="s">
        <v>515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89"/>
      <c r="B31" s="889"/>
      <c r="C31" s="889">
        <v>1</v>
      </c>
      <c r="D31" s="316"/>
      <c r="E31" s="466"/>
      <c r="F31" s="466"/>
      <c r="G31" s="466"/>
      <c r="H31" s="466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645</v>
      </c>
      <c r="N31" s="267"/>
      <c r="O31" s="945"/>
      <c r="P31" s="946"/>
      <c r="Q31" s="946"/>
      <c r="R31" s="946"/>
      <c r="S31" s="946"/>
      <c r="T31" s="946"/>
      <c r="U31" s="946"/>
      <c r="V31" s="947"/>
      <c r="W31" s="268" t="s">
        <v>646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89"/>
      <c r="B32" s="889"/>
      <c r="C32" s="889"/>
      <c r="D32" s="889">
        <v>1</v>
      </c>
      <c r="E32" s="466"/>
      <c r="F32" s="466"/>
      <c r="G32" s="466"/>
      <c r="H32" s="466"/>
      <c r="I32" s="870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412</v>
      </c>
      <c r="N32" s="267"/>
      <c r="O32" s="950"/>
      <c r="P32" s="951"/>
      <c r="Q32" s="951"/>
      <c r="R32" s="951"/>
      <c r="S32" s="951"/>
      <c r="T32" s="951"/>
      <c r="U32" s="951"/>
      <c r="V32" s="952"/>
      <c r="W32" s="268" t="s">
        <v>636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89"/>
      <c r="B33" s="889"/>
      <c r="C33" s="889"/>
      <c r="D33" s="889"/>
      <c r="E33" s="889">
        <v>1</v>
      </c>
      <c r="F33" s="466"/>
      <c r="G33" s="466"/>
      <c r="H33" s="466"/>
      <c r="I33" s="870"/>
      <c r="J33" s="870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53"/>
      <c r="P33" s="954"/>
      <c r="Q33" s="954"/>
      <c r="R33" s="954"/>
      <c r="S33" s="954"/>
      <c r="T33" s="954"/>
      <c r="U33" s="954"/>
      <c r="V33" s="955"/>
      <c r="W33" s="268" t="s">
        <v>516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89"/>
      <c r="B34" s="889"/>
      <c r="C34" s="889"/>
      <c r="D34" s="889"/>
      <c r="E34" s="889"/>
      <c r="F34" s="316">
        <v>1</v>
      </c>
      <c r="G34" s="316"/>
      <c r="H34" s="316"/>
      <c r="I34" s="870"/>
      <c r="J34" s="870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78"/>
      <c r="O34" s="189"/>
      <c r="P34" s="189"/>
      <c r="Q34" s="189"/>
      <c r="R34" s="873"/>
      <c r="S34" s="877" t="s">
        <v>87</v>
      </c>
      <c r="T34" s="873"/>
      <c r="U34" s="877" t="s">
        <v>88</v>
      </c>
      <c r="V34" s="264"/>
      <c r="W34" s="973" t="s">
        <v>517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89"/>
      <c r="B35" s="889"/>
      <c r="C35" s="889"/>
      <c r="D35" s="889"/>
      <c r="E35" s="889"/>
      <c r="F35" s="316"/>
      <c r="G35" s="316"/>
      <c r="H35" s="316"/>
      <c r="I35" s="870"/>
      <c r="J35" s="870"/>
      <c r="K35" s="319"/>
      <c r="L35" s="168"/>
      <c r="M35" s="198"/>
      <c r="N35" s="878"/>
      <c r="O35" s="280"/>
      <c r="P35" s="277"/>
      <c r="Q35" s="278" t="str">
        <f>R34 &amp; "-" &amp; T34</f>
        <v>-</v>
      </c>
      <c r="R35" s="873"/>
      <c r="S35" s="877"/>
      <c r="T35" s="874"/>
      <c r="U35" s="877"/>
      <c r="V35" s="264"/>
      <c r="W35" s="974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89"/>
      <c r="B36" s="889"/>
      <c r="C36" s="889"/>
      <c r="D36" s="889"/>
      <c r="E36" s="889"/>
      <c r="F36" s="316"/>
      <c r="G36" s="316"/>
      <c r="H36" s="316"/>
      <c r="I36" s="870"/>
      <c r="J36" s="870"/>
      <c r="K36" s="195"/>
      <c r="L36" s="111"/>
      <c r="M36" s="172" t="s">
        <v>413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75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89"/>
      <c r="B37" s="889"/>
      <c r="C37" s="889"/>
      <c r="D37" s="889"/>
      <c r="E37" s="316"/>
      <c r="F37" s="466"/>
      <c r="G37" s="466"/>
      <c r="H37" s="466"/>
      <c r="I37" s="870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89"/>
      <c r="B38" s="889"/>
      <c r="C38" s="889"/>
      <c r="D38" s="316"/>
      <c r="E38" s="320"/>
      <c r="F38" s="466"/>
      <c r="G38" s="466"/>
      <c r="H38" s="466"/>
      <c r="I38" s="195"/>
      <c r="J38" s="84"/>
      <c r="K38" s="177"/>
      <c r="L38" s="111"/>
      <c r="M38" s="161" t="s">
        <v>414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89"/>
      <c r="B39" s="889"/>
      <c r="C39" s="316"/>
      <c r="D39" s="316"/>
      <c r="E39" s="320"/>
      <c r="F39" s="466"/>
      <c r="G39" s="466"/>
      <c r="H39" s="466"/>
      <c r="I39" s="195"/>
      <c r="J39" s="84"/>
      <c r="K39" s="177"/>
      <c r="L39" s="111"/>
      <c r="M39" s="160" t="s">
        <v>390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89"/>
      <c r="B40" s="316"/>
      <c r="C40" s="320"/>
      <c r="D40" s="320"/>
      <c r="E40" s="320"/>
      <c r="F40" s="466"/>
      <c r="G40" s="466"/>
      <c r="H40" s="466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6"/>
      <c r="H41" s="466"/>
      <c r="I41" s="194"/>
      <c r="J41" s="84"/>
      <c r="K41" s="319"/>
      <c r="L41" s="111"/>
      <c r="M41" s="203" t="s">
        <v>312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52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28" customFormat="1" ht="22.5">
      <c r="A45" s="889">
        <v>1</v>
      </c>
      <c r="B45" s="674"/>
      <c r="C45" s="674"/>
      <c r="D45" s="674"/>
      <c r="E45" s="675"/>
      <c r="F45" s="675"/>
      <c r="G45" s="676"/>
      <c r="H45" s="676"/>
      <c r="I45" s="673"/>
      <c r="J45" s="645"/>
      <c r="K45" s="645"/>
      <c r="L45" s="672">
        <f>mergeValue(A45)</f>
        <v>1</v>
      </c>
      <c r="M45" s="616" t="s">
        <v>23</v>
      </c>
      <c r="N45" s="658"/>
      <c r="O45" s="993"/>
      <c r="P45" s="946"/>
      <c r="Q45" s="946"/>
      <c r="R45" s="946"/>
      <c r="S45" s="946"/>
      <c r="T45" s="946"/>
      <c r="U45" s="946"/>
      <c r="V45" s="947"/>
      <c r="W45" s="531" t="s">
        <v>514</v>
      </c>
      <c r="X45" s="664"/>
      <c r="Y45" s="664"/>
      <c r="Z45" s="664"/>
      <c r="AA45" s="664"/>
      <c r="AB45" s="664"/>
      <c r="AC45" s="664"/>
      <c r="AD45" s="664"/>
      <c r="AE45" s="664"/>
      <c r="AF45" s="664"/>
      <c r="AG45" s="664"/>
      <c r="AH45" s="664"/>
    </row>
    <row r="46" spans="1:36" s="628" customFormat="1" ht="22.5">
      <c r="A46" s="889"/>
      <c r="B46" s="889">
        <v>1</v>
      </c>
      <c r="C46" s="674"/>
      <c r="D46" s="674"/>
      <c r="E46" s="677"/>
      <c r="F46" s="676"/>
      <c r="G46" s="676"/>
      <c r="H46" s="676"/>
      <c r="I46" s="651"/>
      <c r="J46" s="646"/>
      <c r="L46" s="672" t="str">
        <f>mergeValue(A46) &amp;"."&amp; mergeValue(B46)</f>
        <v>1.1</v>
      </c>
      <c r="M46" s="635" t="s">
        <v>18</v>
      </c>
      <c r="N46" s="658"/>
      <c r="O46" s="993"/>
      <c r="P46" s="946"/>
      <c r="Q46" s="946"/>
      <c r="R46" s="946"/>
      <c r="S46" s="946"/>
      <c r="T46" s="946"/>
      <c r="U46" s="946"/>
      <c r="V46" s="947"/>
      <c r="W46" s="531" t="s">
        <v>515</v>
      </c>
      <c r="X46" s="664"/>
      <c r="Y46" s="664"/>
      <c r="Z46" s="664"/>
      <c r="AA46" s="664"/>
      <c r="AB46" s="664"/>
      <c r="AC46" s="664"/>
      <c r="AD46" s="664"/>
      <c r="AE46" s="664"/>
      <c r="AF46" s="664"/>
      <c r="AG46" s="664"/>
      <c r="AH46" s="664"/>
    </row>
    <row r="47" spans="1:36" s="628" customFormat="1" ht="45">
      <c r="A47" s="889"/>
      <c r="B47" s="889"/>
      <c r="C47" s="889">
        <v>1</v>
      </c>
      <c r="D47" s="674"/>
      <c r="E47" s="677"/>
      <c r="F47" s="676"/>
      <c r="G47" s="676"/>
      <c r="H47" s="676"/>
      <c r="I47" s="683"/>
      <c r="J47" s="646"/>
      <c r="K47" s="632"/>
      <c r="L47" s="672" t="str">
        <f>mergeValue(A47) &amp;"."&amp; mergeValue(B47)&amp;"."&amp; mergeValue(C47)</f>
        <v>1.1.1</v>
      </c>
      <c r="M47" s="636" t="s">
        <v>645</v>
      </c>
      <c r="N47" s="658"/>
      <c r="O47" s="993"/>
      <c r="P47" s="946"/>
      <c r="Q47" s="946"/>
      <c r="R47" s="946"/>
      <c r="S47" s="946"/>
      <c r="T47" s="946"/>
      <c r="U47" s="946"/>
      <c r="V47" s="947"/>
      <c r="W47" s="531" t="s">
        <v>646</v>
      </c>
      <c r="X47" s="664"/>
      <c r="Y47" s="664"/>
      <c r="Z47" s="664"/>
      <c r="AA47" s="669"/>
      <c r="AB47" s="664"/>
      <c r="AC47" s="664"/>
      <c r="AD47" s="664"/>
      <c r="AE47" s="664"/>
      <c r="AF47" s="664"/>
      <c r="AG47" s="664"/>
      <c r="AH47" s="664"/>
    </row>
    <row r="48" spans="1:36" s="628" customFormat="1" ht="33.75">
      <c r="A48" s="889"/>
      <c r="B48" s="889"/>
      <c r="C48" s="889"/>
      <c r="D48" s="889">
        <v>1</v>
      </c>
      <c r="E48" s="677"/>
      <c r="F48" s="676"/>
      <c r="G48" s="676"/>
      <c r="H48" s="870"/>
      <c r="I48" s="879"/>
      <c r="J48" s="646"/>
      <c r="K48" s="632"/>
      <c r="L48" s="672" t="str">
        <f>mergeValue(A48) &amp;"."&amp; mergeValue(B48)&amp;"."&amp; mergeValue(C48)&amp;"."&amp; mergeValue(D48)</f>
        <v>1.1.1.1</v>
      </c>
      <c r="M48" s="637" t="s">
        <v>412</v>
      </c>
      <c r="N48" s="658"/>
      <c r="O48" s="950"/>
      <c r="P48" s="951"/>
      <c r="Q48" s="951"/>
      <c r="R48" s="951"/>
      <c r="S48" s="951"/>
      <c r="T48" s="951"/>
      <c r="U48" s="951"/>
      <c r="V48" s="952"/>
      <c r="W48" s="531" t="s">
        <v>676</v>
      </c>
      <c r="X48" s="664"/>
      <c r="Y48" s="664"/>
      <c r="Z48" s="664"/>
      <c r="AA48" s="669"/>
      <c r="AB48" s="664"/>
      <c r="AC48" s="664"/>
      <c r="AD48" s="664"/>
      <c r="AE48" s="664"/>
      <c r="AF48" s="664"/>
      <c r="AG48" s="664"/>
      <c r="AH48" s="664"/>
    </row>
    <row r="49" spans="1:36" s="628" customFormat="1" ht="33.75" customHeight="1">
      <c r="A49" s="889"/>
      <c r="B49" s="889"/>
      <c r="C49" s="889"/>
      <c r="D49" s="889"/>
      <c r="E49" s="890" t="s">
        <v>96</v>
      </c>
      <c r="F49" s="674"/>
      <c r="G49" s="676"/>
      <c r="H49" s="870"/>
      <c r="I49" s="879"/>
      <c r="J49" s="870"/>
      <c r="K49" s="632"/>
      <c r="L49" s="672" t="str">
        <f>mergeValue(A49) &amp;"."&amp; mergeValue(B49)&amp;"."&amp; mergeValue(C49)&amp;"."&amp; mergeValue(D49)&amp;"."&amp; mergeValue(E49)</f>
        <v>1.1.1.1.1</v>
      </c>
      <c r="M49" s="641" t="s">
        <v>10</v>
      </c>
      <c r="N49" s="659"/>
      <c r="O49" s="953"/>
      <c r="P49" s="954"/>
      <c r="Q49" s="954"/>
      <c r="R49" s="954"/>
      <c r="S49" s="954"/>
      <c r="T49" s="954"/>
      <c r="U49" s="954"/>
      <c r="V49" s="955"/>
      <c r="W49" s="531" t="s">
        <v>516</v>
      </c>
      <c r="X49" s="664"/>
      <c r="Y49" s="669" t="str">
        <f>strCheckUnique(Z49:Z52)</f>
        <v/>
      </c>
      <c r="Z49" s="664"/>
      <c r="AA49" s="669"/>
      <c r="AB49" s="664"/>
      <c r="AC49" s="664"/>
      <c r="AD49" s="664"/>
      <c r="AE49" s="664"/>
      <c r="AF49" s="664"/>
      <c r="AG49" s="664"/>
      <c r="AH49" s="664"/>
    </row>
    <row r="50" spans="1:36" s="628" customFormat="1" ht="168" customHeight="1">
      <c r="A50" s="889"/>
      <c r="B50" s="889"/>
      <c r="C50" s="889"/>
      <c r="D50" s="889"/>
      <c r="E50" s="890"/>
      <c r="F50" s="674">
        <v>1</v>
      </c>
      <c r="G50" s="674"/>
      <c r="H50" s="870"/>
      <c r="I50" s="879"/>
      <c r="J50" s="870"/>
      <c r="K50" s="683"/>
      <c r="L50" s="672" t="str">
        <f>mergeValue(A50) &amp;"."&amp; mergeValue(B50)&amp;"."&amp; mergeValue(C50)&amp;"."&amp; mergeValue(D50)&amp;"."&amp; mergeValue(E50)&amp;"."&amp; mergeValue(F50)</f>
        <v>1.1.1.1.1.1</v>
      </c>
      <c r="M50" s="671"/>
      <c r="N50" s="878"/>
      <c r="O50" s="648"/>
      <c r="P50" s="648"/>
      <c r="Q50" s="648"/>
      <c r="R50" s="873"/>
      <c r="S50" s="893" t="s">
        <v>87</v>
      </c>
      <c r="T50" s="873"/>
      <c r="U50" s="893" t="s">
        <v>88</v>
      </c>
      <c r="V50" s="657"/>
      <c r="W50" s="869" t="s">
        <v>679</v>
      </c>
      <c r="X50" s="664" t="str">
        <f>strCheckDate(O51:V51)</f>
        <v/>
      </c>
      <c r="Y50" s="664"/>
      <c r="Z50" s="669" t="str">
        <f>IF(M50="","",M50 )</f>
        <v/>
      </c>
      <c r="AA50" s="669"/>
      <c r="AB50" s="669"/>
      <c r="AC50" s="669"/>
      <c r="AD50" s="664"/>
      <c r="AE50" s="664"/>
      <c r="AF50" s="664"/>
      <c r="AG50" s="664"/>
      <c r="AH50" s="664"/>
    </row>
    <row r="51" spans="1:36" s="628" customFormat="1" ht="14.25" hidden="1" customHeight="1">
      <c r="A51" s="889"/>
      <c r="B51" s="889"/>
      <c r="C51" s="889"/>
      <c r="D51" s="889"/>
      <c r="E51" s="890"/>
      <c r="F51" s="674"/>
      <c r="G51" s="674"/>
      <c r="H51" s="870"/>
      <c r="I51" s="879"/>
      <c r="J51" s="870"/>
      <c r="K51" s="683"/>
      <c r="L51" s="640"/>
      <c r="M51" s="689"/>
      <c r="N51" s="878"/>
      <c r="O51" s="665"/>
      <c r="P51" s="662"/>
      <c r="Q51" s="663" t="str">
        <f>R50 &amp; "-" &amp; T50</f>
        <v>-</v>
      </c>
      <c r="R51" s="873"/>
      <c r="S51" s="893"/>
      <c r="T51" s="874"/>
      <c r="U51" s="893"/>
      <c r="V51" s="657"/>
      <c r="W51" s="869"/>
      <c r="X51" s="664"/>
      <c r="Y51" s="664"/>
      <c r="Z51" s="664"/>
      <c r="AA51" s="669"/>
      <c r="AB51" s="664"/>
      <c r="AC51" s="664"/>
      <c r="AD51" s="664"/>
      <c r="AE51" s="664"/>
      <c r="AF51" s="664"/>
      <c r="AG51" s="664"/>
      <c r="AH51" s="664"/>
    </row>
    <row r="52" spans="1:36" s="627" customFormat="1" ht="15" customHeight="1">
      <c r="A52" s="889"/>
      <c r="B52" s="889"/>
      <c r="C52" s="889"/>
      <c r="D52" s="889"/>
      <c r="E52" s="890"/>
      <c r="F52" s="678"/>
      <c r="G52" s="676"/>
      <c r="H52" s="870"/>
      <c r="I52" s="879"/>
      <c r="J52" s="870"/>
      <c r="K52" s="652"/>
      <c r="L52" s="633"/>
      <c r="M52" s="642" t="s">
        <v>413</v>
      </c>
      <c r="N52" s="649"/>
      <c r="O52" s="634"/>
      <c r="P52" s="634"/>
      <c r="Q52" s="634"/>
      <c r="R52" s="656"/>
      <c r="S52" s="650"/>
      <c r="T52" s="650"/>
      <c r="U52" s="650"/>
      <c r="V52" s="647"/>
      <c r="W52" s="869"/>
      <c r="X52" s="666"/>
      <c r="Y52" s="666"/>
      <c r="Z52" s="666"/>
      <c r="AA52" s="669"/>
      <c r="AB52" s="666"/>
      <c r="AC52" s="664"/>
      <c r="AD52" s="664"/>
      <c r="AE52" s="664"/>
      <c r="AF52" s="664"/>
      <c r="AG52" s="664"/>
      <c r="AH52" s="664"/>
      <c r="AI52" s="628"/>
    </row>
    <row r="53" spans="1:36" s="627" customFormat="1" ht="15" customHeight="1">
      <c r="A53" s="889"/>
      <c r="B53" s="889"/>
      <c r="C53" s="889"/>
      <c r="D53" s="889"/>
      <c r="E53" s="677"/>
      <c r="F53" s="678"/>
      <c r="G53" s="676"/>
      <c r="H53" s="870"/>
      <c r="I53" s="879"/>
      <c r="J53" s="631"/>
      <c r="K53" s="652"/>
      <c r="L53" s="633"/>
      <c r="M53" s="639" t="s">
        <v>13</v>
      </c>
      <c r="N53" s="649"/>
      <c r="O53" s="634"/>
      <c r="P53" s="634"/>
      <c r="Q53" s="634"/>
      <c r="R53" s="656"/>
      <c r="S53" s="650"/>
      <c r="T53" s="650"/>
      <c r="U53" s="649"/>
      <c r="V53" s="650"/>
      <c r="W53" s="647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</row>
    <row r="54" spans="1:36" s="627" customFormat="1" ht="15" customHeight="1">
      <c r="A54" s="889"/>
      <c r="B54" s="889"/>
      <c r="C54" s="889"/>
      <c r="D54" s="679"/>
      <c r="E54" s="679"/>
      <c r="F54" s="680"/>
      <c r="G54" s="679"/>
      <c r="H54" s="676"/>
      <c r="I54" s="652"/>
      <c r="J54" s="631"/>
      <c r="K54" s="645"/>
      <c r="L54" s="687"/>
      <c r="M54" s="259" t="s">
        <v>414</v>
      </c>
      <c r="N54" s="688"/>
      <c r="O54" s="686"/>
      <c r="P54" s="686"/>
      <c r="Q54" s="686"/>
      <c r="R54" s="685"/>
      <c r="S54" s="156"/>
      <c r="T54" s="156"/>
      <c r="U54" s="688"/>
      <c r="V54" s="156"/>
      <c r="W54" s="184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  <c r="AH54" s="666"/>
    </row>
    <row r="55" spans="1:36" s="627" customFormat="1" ht="15" customHeight="1">
      <c r="A55" s="889"/>
      <c r="B55" s="889"/>
      <c r="C55" s="679"/>
      <c r="D55" s="679"/>
      <c r="E55" s="679"/>
      <c r="F55" s="680"/>
      <c r="G55" s="679"/>
      <c r="H55" s="676"/>
      <c r="I55" s="652"/>
      <c r="J55" s="631"/>
      <c r="K55" s="645"/>
      <c r="L55" s="633"/>
      <c r="M55" s="638" t="s">
        <v>390</v>
      </c>
      <c r="N55" s="650"/>
      <c r="O55" s="638"/>
      <c r="P55" s="638"/>
      <c r="Q55" s="638"/>
      <c r="R55" s="656"/>
      <c r="S55" s="650"/>
      <c r="T55" s="650"/>
      <c r="U55" s="649"/>
      <c r="V55" s="650"/>
      <c r="W55" s="647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</row>
    <row r="56" spans="1:36" s="627" customFormat="1" ht="15" customHeight="1">
      <c r="A56" s="889"/>
      <c r="B56" s="679"/>
      <c r="C56" s="679"/>
      <c r="D56" s="679"/>
      <c r="E56" s="679"/>
      <c r="F56" s="680"/>
      <c r="G56" s="679"/>
      <c r="H56" s="676"/>
      <c r="I56" s="652"/>
      <c r="J56" s="631"/>
      <c r="K56" s="645"/>
      <c r="L56" s="633"/>
      <c r="M56" s="644" t="s">
        <v>21</v>
      </c>
      <c r="N56" s="650"/>
      <c r="O56" s="638"/>
      <c r="P56" s="638"/>
      <c r="Q56" s="638"/>
      <c r="R56" s="656"/>
      <c r="S56" s="650"/>
      <c r="T56" s="650"/>
      <c r="U56" s="649"/>
      <c r="V56" s="650"/>
      <c r="W56" s="647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</row>
    <row r="57" spans="1:36" s="627" customFormat="1" ht="15" customHeight="1">
      <c r="A57" s="674"/>
      <c r="B57" s="681"/>
      <c r="C57" s="681"/>
      <c r="D57" s="681"/>
      <c r="E57" s="682"/>
      <c r="F57" s="681"/>
      <c r="G57" s="676"/>
      <c r="H57" s="676"/>
      <c r="I57" s="651"/>
      <c r="J57" s="631"/>
      <c r="K57" s="683"/>
      <c r="L57" s="633"/>
      <c r="M57" s="653" t="s">
        <v>312</v>
      </c>
      <c r="N57" s="650"/>
      <c r="O57" s="638"/>
      <c r="P57" s="638"/>
      <c r="Q57" s="638"/>
      <c r="R57" s="656"/>
      <c r="S57" s="650"/>
      <c r="T57" s="650"/>
      <c r="U57" s="649"/>
      <c r="V57" s="650"/>
      <c r="W57" s="647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53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89">
        <v>1</v>
      </c>
      <c r="B61" s="316"/>
      <c r="C61" s="316"/>
      <c r="D61" s="316"/>
      <c r="E61" s="317"/>
      <c r="F61" s="466"/>
      <c r="G61" s="466"/>
      <c r="H61" s="466"/>
      <c r="I61" s="318"/>
      <c r="J61" s="177"/>
      <c r="K61" s="177"/>
      <c r="L61" s="315">
        <f>mergeValue(A61)</f>
        <v>1</v>
      </c>
      <c r="M61" s="568" t="s">
        <v>23</v>
      </c>
      <c r="N61" s="552"/>
      <c r="O61" s="872"/>
      <c r="P61" s="872"/>
      <c r="Q61" s="872"/>
      <c r="R61" s="872"/>
      <c r="S61" s="872"/>
      <c r="T61" s="872"/>
      <c r="U61" s="872"/>
      <c r="V61" s="872"/>
      <c r="W61" s="580" t="s">
        <v>514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89"/>
      <c r="B62" s="889">
        <v>1</v>
      </c>
      <c r="C62" s="316"/>
      <c r="D62" s="316"/>
      <c r="E62" s="466"/>
      <c r="F62" s="466"/>
      <c r="G62" s="466"/>
      <c r="H62" s="466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72"/>
      <c r="P62" s="872"/>
      <c r="Q62" s="872"/>
      <c r="R62" s="872"/>
      <c r="S62" s="872"/>
      <c r="T62" s="872"/>
      <c r="U62" s="872"/>
      <c r="V62" s="872"/>
      <c r="W62" s="268" t="s">
        <v>515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89"/>
      <c r="B63" s="889"/>
      <c r="C63" s="889">
        <v>1</v>
      </c>
      <c r="D63" s="316"/>
      <c r="E63" s="466"/>
      <c r="F63" s="466"/>
      <c r="G63" s="466"/>
      <c r="H63" s="466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645</v>
      </c>
      <c r="N63" s="267"/>
      <c r="O63" s="872"/>
      <c r="P63" s="872"/>
      <c r="Q63" s="872"/>
      <c r="R63" s="872"/>
      <c r="S63" s="872"/>
      <c r="T63" s="872"/>
      <c r="U63" s="872"/>
      <c r="V63" s="872"/>
      <c r="W63" s="268" t="s">
        <v>646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89"/>
      <c r="B64" s="889"/>
      <c r="C64" s="889"/>
      <c r="D64" s="889">
        <v>1</v>
      </c>
      <c r="E64" s="466"/>
      <c r="F64" s="466"/>
      <c r="G64" s="466"/>
      <c r="H64" s="466"/>
      <c r="I64" s="870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412</v>
      </c>
      <c r="N64" s="267"/>
      <c r="O64" s="871"/>
      <c r="P64" s="871"/>
      <c r="Q64" s="871"/>
      <c r="R64" s="871"/>
      <c r="S64" s="871"/>
      <c r="T64" s="871"/>
      <c r="U64" s="871"/>
      <c r="V64" s="871"/>
      <c r="W64" s="268" t="s">
        <v>636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33.75" hidden="1">
      <c r="A65" s="889"/>
      <c r="B65" s="889"/>
      <c r="C65" s="889"/>
      <c r="D65" s="889"/>
      <c r="E65" s="889">
        <v>1</v>
      </c>
      <c r="F65" s="466"/>
      <c r="G65" s="466"/>
      <c r="H65" s="466"/>
      <c r="I65" s="870"/>
      <c r="J65" s="870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75"/>
      <c r="P65" s="875"/>
      <c r="Q65" s="875"/>
      <c r="R65" s="875"/>
      <c r="S65" s="875"/>
      <c r="T65" s="875"/>
      <c r="U65" s="875"/>
      <c r="V65" s="875"/>
      <c r="W65" s="268" t="s">
        <v>516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89"/>
      <c r="B66" s="889"/>
      <c r="C66" s="889"/>
      <c r="D66" s="889"/>
      <c r="E66" s="889"/>
      <c r="F66" s="316">
        <v>1</v>
      </c>
      <c r="G66" s="316"/>
      <c r="H66" s="316"/>
      <c r="I66" s="870"/>
      <c r="J66" s="870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78"/>
      <c r="O66" s="189"/>
      <c r="P66" s="189"/>
      <c r="Q66" s="189"/>
      <c r="R66" s="873"/>
      <c r="S66" s="877" t="s">
        <v>87</v>
      </c>
      <c r="T66" s="873"/>
      <c r="U66" s="877" t="s">
        <v>88</v>
      </c>
      <c r="V66" s="264"/>
      <c r="W66" s="973" t="s">
        <v>517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89"/>
      <c r="B67" s="889"/>
      <c r="C67" s="889"/>
      <c r="D67" s="889"/>
      <c r="E67" s="889"/>
      <c r="F67" s="316"/>
      <c r="G67" s="316"/>
      <c r="H67" s="316"/>
      <c r="I67" s="870"/>
      <c r="J67" s="870"/>
      <c r="K67" s="319"/>
      <c r="L67" s="168"/>
      <c r="M67" s="198"/>
      <c r="N67" s="878"/>
      <c r="O67" s="280"/>
      <c r="P67" s="277"/>
      <c r="Q67" s="278" t="str">
        <f>R66 &amp; "-" &amp; T66</f>
        <v>-</v>
      </c>
      <c r="R67" s="873"/>
      <c r="S67" s="877"/>
      <c r="T67" s="874"/>
      <c r="U67" s="877"/>
      <c r="V67" s="264"/>
      <c r="W67" s="974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89"/>
      <c r="B68" s="889"/>
      <c r="C68" s="889"/>
      <c r="D68" s="889"/>
      <c r="E68" s="889"/>
      <c r="F68" s="316"/>
      <c r="G68" s="316"/>
      <c r="H68" s="316"/>
      <c r="I68" s="870"/>
      <c r="J68" s="870"/>
      <c r="K68" s="195"/>
      <c r="L68" s="111"/>
      <c r="M68" s="172" t="s">
        <v>413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75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89"/>
      <c r="B69" s="889"/>
      <c r="C69" s="889"/>
      <c r="D69" s="889"/>
      <c r="E69" s="316"/>
      <c r="F69" s="466"/>
      <c r="G69" s="466"/>
      <c r="H69" s="466"/>
      <c r="I69" s="870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89"/>
      <c r="B70" s="889"/>
      <c r="C70" s="889"/>
      <c r="D70" s="316"/>
      <c r="E70" s="320"/>
      <c r="F70" s="466"/>
      <c r="G70" s="466"/>
      <c r="H70" s="466"/>
      <c r="I70" s="195"/>
      <c r="J70" s="84"/>
      <c r="K70" s="177"/>
      <c r="L70" s="111"/>
      <c r="M70" s="161" t="s">
        <v>414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89"/>
      <c r="B71" s="889"/>
      <c r="C71" s="316"/>
      <c r="D71" s="316"/>
      <c r="E71" s="320"/>
      <c r="F71" s="466"/>
      <c r="G71" s="466"/>
      <c r="H71" s="466"/>
      <c r="I71" s="195"/>
      <c r="J71" s="84"/>
      <c r="K71" s="177"/>
      <c r="L71" s="111"/>
      <c r="M71" s="160" t="s">
        <v>390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89"/>
      <c r="B72" s="316"/>
      <c r="C72" s="320"/>
      <c r="D72" s="320"/>
      <c r="E72" s="320"/>
      <c r="F72" s="466"/>
      <c r="G72" s="466"/>
      <c r="H72" s="466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6"/>
      <c r="H73" s="466"/>
      <c r="I73" s="194"/>
      <c r="J73" s="84"/>
      <c r="K73" s="319"/>
      <c r="L73" s="111"/>
      <c r="M73" s="203" t="s">
        <v>312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54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89">
        <v>1</v>
      </c>
      <c r="B77" s="316"/>
      <c r="C77" s="316"/>
      <c r="D77" s="316"/>
      <c r="E77" s="317"/>
      <c r="F77" s="466"/>
      <c r="G77" s="466"/>
      <c r="H77" s="466"/>
      <c r="I77" s="318"/>
      <c r="J77" s="177"/>
      <c r="K77" s="177"/>
      <c r="L77" s="315">
        <f>mergeValue(A77)</f>
        <v>1</v>
      </c>
      <c r="M77" s="568" t="s">
        <v>23</v>
      </c>
      <c r="N77" s="552"/>
      <c r="O77" s="945"/>
      <c r="P77" s="946"/>
      <c r="Q77" s="946"/>
      <c r="R77" s="946"/>
      <c r="S77" s="946"/>
      <c r="T77" s="946"/>
      <c r="U77" s="946"/>
      <c r="V77" s="947"/>
      <c r="W77" s="580" t="s">
        <v>514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89"/>
      <c r="B78" s="889">
        <v>1</v>
      </c>
      <c r="C78" s="316"/>
      <c r="D78" s="316"/>
      <c r="E78" s="466"/>
      <c r="F78" s="466"/>
      <c r="G78" s="466"/>
      <c r="H78" s="466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45"/>
      <c r="P78" s="946"/>
      <c r="Q78" s="946"/>
      <c r="R78" s="946"/>
      <c r="S78" s="946"/>
      <c r="T78" s="946"/>
      <c r="U78" s="946"/>
      <c r="V78" s="947"/>
      <c r="W78" s="268" t="s">
        <v>515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89"/>
      <c r="B79" s="889"/>
      <c r="C79" s="889">
        <v>1</v>
      </c>
      <c r="D79" s="316"/>
      <c r="E79" s="466"/>
      <c r="F79" s="466"/>
      <c r="G79" s="466"/>
      <c r="H79" s="466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645</v>
      </c>
      <c r="N79" s="267"/>
      <c r="O79" s="945"/>
      <c r="P79" s="946"/>
      <c r="Q79" s="946"/>
      <c r="R79" s="946"/>
      <c r="S79" s="946"/>
      <c r="T79" s="946"/>
      <c r="U79" s="946"/>
      <c r="V79" s="947"/>
      <c r="W79" s="268" t="s">
        <v>646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89"/>
      <c r="B80" s="889"/>
      <c r="C80" s="889"/>
      <c r="D80" s="889">
        <v>1</v>
      </c>
      <c r="E80" s="466"/>
      <c r="F80" s="466"/>
      <c r="G80" s="466"/>
      <c r="H80" s="466"/>
      <c r="I80" s="870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412</v>
      </c>
      <c r="N80" s="267"/>
      <c r="O80" s="950"/>
      <c r="P80" s="951"/>
      <c r="Q80" s="951"/>
      <c r="R80" s="951"/>
      <c r="S80" s="951"/>
      <c r="T80" s="951"/>
      <c r="U80" s="951"/>
      <c r="V80" s="952"/>
      <c r="W80" s="268" t="s">
        <v>636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42" s="35" customFormat="1" ht="33.75" hidden="1">
      <c r="A81" s="889"/>
      <c r="B81" s="889"/>
      <c r="C81" s="889"/>
      <c r="D81" s="889"/>
      <c r="E81" s="889">
        <v>1</v>
      </c>
      <c r="F81" s="466"/>
      <c r="G81" s="466"/>
      <c r="H81" s="466"/>
      <c r="I81" s="870"/>
      <c r="J81" s="870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53"/>
      <c r="P81" s="954"/>
      <c r="Q81" s="954"/>
      <c r="R81" s="954"/>
      <c r="S81" s="954"/>
      <c r="T81" s="954"/>
      <c r="U81" s="954"/>
      <c r="V81" s="955"/>
      <c r="W81" s="268" t="s">
        <v>516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42" s="35" customFormat="1" ht="66" hidden="1" customHeight="1">
      <c r="A82" s="889"/>
      <c r="B82" s="889"/>
      <c r="C82" s="889"/>
      <c r="D82" s="889"/>
      <c r="E82" s="889"/>
      <c r="F82" s="316">
        <v>1</v>
      </c>
      <c r="G82" s="316"/>
      <c r="H82" s="316"/>
      <c r="I82" s="870"/>
      <c r="J82" s="870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73"/>
      <c r="S82" s="877" t="s">
        <v>87</v>
      </c>
      <c r="T82" s="873"/>
      <c r="U82" s="877" t="s">
        <v>88</v>
      </c>
      <c r="V82" s="264"/>
      <c r="W82" s="973" t="s">
        <v>517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42" s="35" customFormat="1" ht="14.25" hidden="1" customHeight="1">
      <c r="A83" s="889"/>
      <c r="B83" s="889"/>
      <c r="C83" s="889"/>
      <c r="D83" s="889"/>
      <c r="E83" s="889"/>
      <c r="F83" s="316"/>
      <c r="G83" s="316"/>
      <c r="H83" s="316"/>
      <c r="I83" s="870"/>
      <c r="J83" s="870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73"/>
      <c r="S83" s="877"/>
      <c r="T83" s="874"/>
      <c r="U83" s="877"/>
      <c r="V83" s="264"/>
      <c r="W83" s="974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42" ht="15" hidden="1" customHeight="1">
      <c r="A84" s="889"/>
      <c r="B84" s="889"/>
      <c r="C84" s="889"/>
      <c r="D84" s="889"/>
      <c r="E84" s="889"/>
      <c r="F84" s="316"/>
      <c r="G84" s="316"/>
      <c r="H84" s="316"/>
      <c r="I84" s="870"/>
      <c r="J84" s="870"/>
      <c r="K84" s="195"/>
      <c r="L84" s="111"/>
      <c r="M84" s="172" t="s">
        <v>413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75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42" ht="14.25" hidden="1">
      <c r="A85" s="889"/>
      <c r="B85" s="889"/>
      <c r="C85" s="889"/>
      <c r="D85" s="889"/>
      <c r="E85" s="316"/>
      <c r="F85" s="466"/>
      <c r="G85" s="466"/>
      <c r="H85" s="466"/>
      <c r="I85" s="870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42" ht="14.25" hidden="1">
      <c r="A86" s="889"/>
      <c r="B86" s="889"/>
      <c r="C86" s="889"/>
      <c r="D86" s="316"/>
      <c r="E86" s="320"/>
      <c r="F86" s="466"/>
      <c r="G86" s="466"/>
      <c r="H86" s="466"/>
      <c r="I86" s="195"/>
      <c r="J86" s="84"/>
      <c r="K86" s="177"/>
      <c r="L86" s="111"/>
      <c r="M86" s="161" t="s">
        <v>414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42" ht="14.25" hidden="1">
      <c r="A87" s="889"/>
      <c r="B87" s="889"/>
      <c r="C87" s="316"/>
      <c r="D87" s="316"/>
      <c r="E87" s="320"/>
      <c r="F87" s="466"/>
      <c r="G87" s="466"/>
      <c r="H87" s="466"/>
      <c r="I87" s="195"/>
      <c r="J87" s="84"/>
      <c r="K87" s="177"/>
      <c r="L87" s="111"/>
      <c r="M87" s="160" t="s">
        <v>390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42" ht="14.25" hidden="1">
      <c r="A88" s="889"/>
      <c r="B88" s="316"/>
      <c r="C88" s="320"/>
      <c r="D88" s="320"/>
      <c r="E88" s="320"/>
      <c r="F88" s="466"/>
      <c r="G88" s="466"/>
      <c r="H88" s="466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42" ht="14.25" hidden="1">
      <c r="A89" s="316"/>
      <c r="B89" s="321"/>
      <c r="C89" s="321"/>
      <c r="D89" s="321"/>
      <c r="E89" s="322"/>
      <c r="F89" s="321"/>
      <c r="G89" s="466"/>
      <c r="H89" s="466"/>
      <c r="I89" s="194"/>
      <c r="J89" s="84"/>
      <c r="K89" s="319"/>
      <c r="L89" s="111"/>
      <c r="M89" s="203" t="s">
        <v>312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42" s="34" customFormat="1" ht="17.100000000000001" customHeight="1">
      <c r="G90" s="34" t="s">
        <v>15</v>
      </c>
      <c r="I90" s="34" t="s">
        <v>71</v>
      </c>
      <c r="V90" s="180"/>
    </row>
    <row r="91" spans="1:42" ht="17.100000000000001" customHeight="1">
      <c r="X91" s="629"/>
      <c r="Y91" s="42"/>
      <c r="Z91" s="42"/>
    </row>
    <row r="92" spans="1:42" s="699" customFormat="1" ht="270">
      <c r="A92" s="889">
        <v>1</v>
      </c>
      <c r="B92" s="741"/>
      <c r="C92" s="741"/>
      <c r="D92" s="741"/>
      <c r="E92" s="742"/>
      <c r="F92" s="742"/>
      <c r="G92" s="743"/>
      <c r="H92" s="743"/>
      <c r="I92" s="740"/>
      <c r="J92" s="716"/>
      <c r="K92" s="716"/>
      <c r="L92" s="739">
        <f>mergeValue(A92)</f>
        <v>1</v>
      </c>
      <c r="M92" s="616" t="s">
        <v>23</v>
      </c>
      <c r="N92" s="730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872"/>
      <c r="AC92" s="872"/>
      <c r="AD92" s="531" t="s">
        <v>514</v>
      </c>
      <c r="AE92" s="734"/>
      <c r="AF92" s="734"/>
      <c r="AG92" s="734"/>
      <c r="AH92" s="734"/>
      <c r="AI92" s="734"/>
      <c r="AJ92" s="734"/>
      <c r="AK92" s="734"/>
      <c r="AL92" s="734"/>
      <c r="AM92" s="734"/>
      <c r="AN92" s="734"/>
      <c r="AO92" s="734"/>
      <c r="AP92" s="734"/>
    </row>
    <row r="93" spans="1:42" s="699" customFormat="1" ht="371.25">
      <c r="A93" s="889"/>
      <c r="B93" s="889">
        <v>1</v>
      </c>
      <c r="C93" s="741"/>
      <c r="D93" s="741"/>
      <c r="E93" s="744"/>
      <c r="F93" s="743"/>
      <c r="G93" s="743"/>
      <c r="H93" s="743"/>
      <c r="I93" s="722"/>
      <c r="J93" s="717"/>
      <c r="L93" s="739" t="str">
        <f>mergeValue(A93) &amp;"."&amp; mergeValue(B93)</f>
        <v>1.1</v>
      </c>
      <c r="M93" s="705" t="s">
        <v>18</v>
      </c>
      <c r="N93" s="730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2"/>
      <c r="AB93" s="872"/>
      <c r="AC93" s="872"/>
      <c r="AD93" s="531" t="s">
        <v>515</v>
      </c>
      <c r="AE93" s="734"/>
      <c r="AF93" s="734"/>
      <c r="AG93" s="734"/>
      <c r="AH93" s="734"/>
      <c r="AI93" s="734"/>
      <c r="AJ93" s="734"/>
      <c r="AK93" s="734"/>
      <c r="AL93" s="734"/>
      <c r="AM93" s="734"/>
      <c r="AN93" s="734"/>
      <c r="AO93" s="734"/>
      <c r="AP93" s="734"/>
    </row>
    <row r="94" spans="1:42" s="699" customFormat="1" ht="409.5">
      <c r="A94" s="889"/>
      <c r="B94" s="889"/>
      <c r="C94" s="889">
        <v>1</v>
      </c>
      <c r="D94" s="741"/>
      <c r="E94" s="744"/>
      <c r="F94" s="743"/>
      <c r="G94" s="743"/>
      <c r="H94" s="743"/>
      <c r="I94" s="750"/>
      <c r="J94" s="717"/>
      <c r="K94" s="702"/>
      <c r="L94" s="739" t="str">
        <f>mergeValue(A94) &amp;"."&amp; mergeValue(B94)&amp;"."&amp; mergeValue(C94)</f>
        <v>1.1.1</v>
      </c>
      <c r="M94" s="706" t="s">
        <v>645</v>
      </c>
      <c r="N94" s="730"/>
      <c r="O94" s="872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2"/>
      <c r="AB94" s="872"/>
      <c r="AC94" s="872"/>
      <c r="AD94" s="531" t="s">
        <v>646</v>
      </c>
      <c r="AE94" s="734"/>
      <c r="AF94" s="734"/>
      <c r="AG94" s="734"/>
      <c r="AH94" s="737"/>
      <c r="AI94" s="734"/>
      <c r="AJ94" s="734"/>
      <c r="AK94" s="734"/>
      <c r="AL94" s="734"/>
      <c r="AM94" s="734"/>
      <c r="AN94" s="734"/>
      <c r="AO94" s="734"/>
      <c r="AP94" s="734"/>
    </row>
    <row r="95" spans="1:42" s="699" customFormat="1" ht="409.5">
      <c r="A95" s="889"/>
      <c r="B95" s="889"/>
      <c r="C95" s="889"/>
      <c r="D95" s="889">
        <v>1</v>
      </c>
      <c r="E95" s="744"/>
      <c r="F95" s="743"/>
      <c r="G95" s="743"/>
      <c r="H95" s="870"/>
      <c r="I95" s="717"/>
      <c r="J95" s="717"/>
      <c r="K95" s="702"/>
      <c r="L95" s="739" t="str">
        <f>mergeValue(A95) &amp;"."&amp; mergeValue(B95)&amp;"."&amp; mergeValue(C95)&amp;"."&amp; mergeValue(D95)</f>
        <v>1.1.1.1</v>
      </c>
      <c r="M95" s="707" t="s">
        <v>412</v>
      </c>
      <c r="N95" s="730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531" t="s">
        <v>676</v>
      </c>
      <c r="AE95" s="734"/>
      <c r="AF95" s="734"/>
      <c r="AG95" s="734"/>
      <c r="AH95" s="737"/>
      <c r="AI95" s="734"/>
      <c r="AJ95" s="734"/>
      <c r="AK95" s="734"/>
      <c r="AL95" s="734"/>
      <c r="AM95" s="734"/>
      <c r="AN95" s="734"/>
      <c r="AO95" s="734"/>
      <c r="AP95" s="734"/>
    </row>
    <row r="96" spans="1:42" s="699" customFormat="1" ht="409.5">
      <c r="A96" s="889"/>
      <c r="B96" s="889"/>
      <c r="C96" s="889"/>
      <c r="D96" s="889"/>
      <c r="E96" s="890" t="s">
        <v>96</v>
      </c>
      <c r="F96" s="741"/>
      <c r="G96" s="743"/>
      <c r="H96" s="870"/>
      <c r="I96" s="870"/>
      <c r="J96" s="750"/>
      <c r="K96" s="702"/>
      <c r="L96" s="739" t="str">
        <f>mergeValue(A96) &amp;"."&amp; mergeValue(B96)&amp;"."&amp; mergeValue(C96)&amp;"."&amp; mergeValue(D96)&amp;"."&amp; mergeValue(E96)</f>
        <v>1.1.1.1.1</v>
      </c>
      <c r="M96" s="712" t="s">
        <v>10</v>
      </c>
      <c r="N96" s="731"/>
      <c r="O96" s="875"/>
      <c r="P96" s="875"/>
      <c r="Q96" s="875"/>
      <c r="R96" s="875"/>
      <c r="S96" s="875"/>
      <c r="T96" s="875"/>
      <c r="U96" s="875"/>
      <c r="V96" s="875"/>
      <c r="W96" s="875"/>
      <c r="X96" s="875"/>
      <c r="Y96" s="875"/>
      <c r="Z96" s="875"/>
      <c r="AA96" s="875"/>
      <c r="AB96" s="875"/>
      <c r="AC96" s="875"/>
      <c r="AD96" s="531" t="s">
        <v>516</v>
      </c>
      <c r="AE96" s="734"/>
      <c r="AF96" s="737" t="str">
        <f>strCheckUnique(AG96:AG101)</f>
        <v/>
      </c>
      <c r="AG96" s="734"/>
      <c r="AH96" s="737"/>
      <c r="AI96" s="734"/>
      <c r="AJ96" s="734"/>
      <c r="AK96" s="734"/>
      <c r="AL96" s="734"/>
      <c r="AM96" s="734"/>
      <c r="AN96" s="734"/>
      <c r="AO96" s="734"/>
      <c r="AP96" s="734"/>
    </row>
    <row r="97" spans="1:42" s="699" customFormat="1" ht="66" customHeight="1">
      <c r="A97" s="889"/>
      <c r="B97" s="889"/>
      <c r="C97" s="889"/>
      <c r="D97" s="889"/>
      <c r="E97" s="890"/>
      <c r="F97" s="889">
        <v>1</v>
      </c>
      <c r="G97" s="741"/>
      <c r="H97" s="870"/>
      <c r="I97" s="870"/>
      <c r="J97" s="870"/>
      <c r="K97" s="750"/>
      <c r="L97" s="739" t="str">
        <f>mergeValue(A97) &amp;"."&amp; mergeValue(B97)&amp;"."&amp; mergeValue(C97)&amp;"."&amp; mergeValue(D97)&amp;"."&amp; mergeValue(E97)&amp;"."&amp; mergeValue(F97)</f>
        <v>1.1.1.1.1.1</v>
      </c>
      <c r="M97" s="757"/>
      <c r="N97" s="878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873"/>
      <c r="Z97" s="893" t="s">
        <v>87</v>
      </c>
      <c r="AA97" s="873"/>
      <c r="AB97" s="893" t="s">
        <v>88</v>
      </c>
      <c r="AC97" s="729"/>
      <c r="AD97" s="869" t="s">
        <v>679</v>
      </c>
      <c r="AE97" s="734" t="str">
        <f>strCheckDate(O99:AC99)</f>
        <v/>
      </c>
      <c r="AF97" s="734"/>
      <c r="AG97" s="737" t="str">
        <f>IF(M97="","",M97 )</f>
        <v/>
      </c>
      <c r="AH97" s="737"/>
      <c r="AI97" s="737"/>
      <c r="AJ97" s="737"/>
      <c r="AK97" s="734"/>
      <c r="AL97" s="734"/>
      <c r="AM97" s="734"/>
      <c r="AN97" s="734"/>
      <c r="AO97" s="734"/>
      <c r="AP97" s="734"/>
    </row>
    <row r="98" spans="1:42" s="699" customFormat="1" ht="66" customHeight="1">
      <c r="A98" s="889"/>
      <c r="B98" s="889"/>
      <c r="C98" s="889"/>
      <c r="D98" s="889"/>
      <c r="E98" s="890"/>
      <c r="F98" s="889"/>
      <c r="G98" s="741">
        <v>1</v>
      </c>
      <c r="H98" s="870"/>
      <c r="I98" s="870"/>
      <c r="J98" s="870"/>
      <c r="K98" s="750"/>
      <c r="L98" s="752" t="str">
        <f>mergeValue(A98) &amp;"."&amp; mergeValue(B98)&amp;"."&amp; mergeValue(C98)&amp;"."&amp; mergeValue(D98)&amp;"."&amp; mergeValue(E98)&amp;"."&amp; mergeValue(F98)&amp;"."&amp; mergeValue(G98)</f>
        <v>1.1.1.1.1.1.1</v>
      </c>
      <c r="M98" s="623"/>
      <c r="N98" s="892"/>
      <c r="O98" s="719"/>
      <c r="P98" s="785"/>
      <c r="Q98" s="785"/>
      <c r="R98" s="785"/>
      <c r="S98" s="719"/>
      <c r="T98" s="719"/>
      <c r="U98" s="719"/>
      <c r="V98" s="719"/>
      <c r="W98" s="719"/>
      <c r="X98" s="719"/>
      <c r="Y98" s="873"/>
      <c r="Z98" s="893"/>
      <c r="AA98" s="873"/>
      <c r="AB98" s="893"/>
      <c r="AC98" s="729"/>
      <c r="AD98" s="869"/>
      <c r="AE98" s="734"/>
      <c r="AF98" s="734"/>
      <c r="AG98" s="737"/>
      <c r="AH98" s="737"/>
      <c r="AI98" s="737"/>
      <c r="AJ98" s="737"/>
      <c r="AK98" s="734"/>
      <c r="AL98" s="734"/>
      <c r="AM98" s="734"/>
      <c r="AN98" s="734"/>
      <c r="AO98" s="734"/>
      <c r="AP98" s="734"/>
    </row>
    <row r="99" spans="1:42" s="699" customFormat="1" ht="14.25" hidden="1" customHeight="1">
      <c r="A99" s="889"/>
      <c r="B99" s="889"/>
      <c r="C99" s="889"/>
      <c r="D99" s="889"/>
      <c r="E99" s="890"/>
      <c r="F99" s="889"/>
      <c r="G99" s="741"/>
      <c r="H99" s="870"/>
      <c r="I99" s="870"/>
      <c r="J99" s="870"/>
      <c r="K99" s="750"/>
      <c r="L99" s="711"/>
      <c r="M99" s="753"/>
      <c r="N99" s="878"/>
      <c r="O99" s="735"/>
      <c r="P99" s="735"/>
      <c r="Q99" s="732"/>
      <c r="R99" s="733" t="str">
        <f>Y97 &amp; "-" &amp; AA97</f>
        <v>-</v>
      </c>
      <c r="S99" s="733"/>
      <c r="T99" s="733"/>
      <c r="U99" s="733"/>
      <c r="V99" s="733"/>
      <c r="W99" s="733"/>
      <c r="X99" s="733"/>
      <c r="Y99" s="873"/>
      <c r="Z99" s="893"/>
      <c r="AA99" s="874"/>
      <c r="AB99" s="893"/>
      <c r="AC99" s="729"/>
      <c r="AD99" s="869"/>
      <c r="AE99" s="734"/>
      <c r="AF99" s="734"/>
      <c r="AG99" s="734"/>
      <c r="AH99" s="737"/>
      <c r="AI99" s="734"/>
      <c r="AJ99" s="734"/>
      <c r="AK99" s="734"/>
      <c r="AL99" s="734"/>
      <c r="AM99" s="734"/>
      <c r="AN99" s="734"/>
      <c r="AO99" s="734"/>
      <c r="AP99" s="734"/>
    </row>
    <row r="100" spans="1:42" s="699" customFormat="1" ht="14.25" customHeight="1">
      <c r="A100" s="889"/>
      <c r="B100" s="889"/>
      <c r="C100" s="889"/>
      <c r="D100" s="889"/>
      <c r="E100" s="890"/>
      <c r="F100" s="889"/>
      <c r="G100" s="741"/>
      <c r="H100" s="870"/>
      <c r="I100" s="870"/>
      <c r="J100" s="870"/>
      <c r="K100" s="750"/>
      <c r="L100" s="703"/>
      <c r="M100" s="714" t="s">
        <v>44</v>
      </c>
      <c r="N100" s="720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27"/>
      <c r="Z100" s="721"/>
      <c r="AA100" s="721"/>
      <c r="AB100" s="721"/>
      <c r="AC100" s="718"/>
      <c r="AD100" s="869"/>
      <c r="AE100" s="734"/>
      <c r="AF100" s="734"/>
      <c r="AG100" s="734"/>
      <c r="AH100" s="737"/>
      <c r="AI100" s="734"/>
      <c r="AJ100" s="734"/>
      <c r="AK100" s="734"/>
      <c r="AL100" s="734"/>
      <c r="AM100" s="734"/>
      <c r="AN100" s="734"/>
      <c r="AO100" s="734"/>
      <c r="AP100" s="734"/>
    </row>
    <row r="101" spans="1:42" s="698" customFormat="1" ht="15" customHeight="1">
      <c r="A101" s="889"/>
      <c r="B101" s="889"/>
      <c r="C101" s="889"/>
      <c r="D101" s="889"/>
      <c r="E101" s="890"/>
      <c r="F101" s="745"/>
      <c r="G101" s="743"/>
      <c r="H101" s="870"/>
      <c r="I101" s="870"/>
      <c r="J101" s="750"/>
      <c r="K101" s="723"/>
      <c r="L101" s="703"/>
      <c r="M101" s="713" t="s">
        <v>413</v>
      </c>
      <c r="N101" s="720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27"/>
      <c r="Z101" s="721"/>
      <c r="AA101" s="721"/>
      <c r="AB101" s="721"/>
      <c r="AC101" s="718"/>
      <c r="AD101" s="869"/>
      <c r="AE101" s="736"/>
      <c r="AF101" s="736"/>
      <c r="AG101" s="736"/>
      <c r="AH101" s="737"/>
      <c r="AI101" s="736"/>
      <c r="AJ101" s="734"/>
      <c r="AK101" s="734"/>
      <c r="AL101" s="736"/>
      <c r="AM101" s="736"/>
      <c r="AN101" s="736"/>
      <c r="AO101" s="736"/>
      <c r="AP101" s="736"/>
    </row>
    <row r="102" spans="1:42" s="698" customFormat="1" ht="14.25">
      <c r="A102" s="889"/>
      <c r="B102" s="889"/>
      <c r="C102" s="889"/>
      <c r="D102" s="889"/>
      <c r="E102" s="744"/>
      <c r="F102" s="745"/>
      <c r="G102" s="743"/>
      <c r="H102" s="870"/>
      <c r="I102" s="701"/>
      <c r="J102" s="701"/>
      <c r="K102" s="723"/>
      <c r="L102" s="703"/>
      <c r="M102" s="710" t="s">
        <v>13</v>
      </c>
      <c r="N102" s="720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727"/>
      <c r="Z102" s="721"/>
      <c r="AA102" s="721"/>
      <c r="AB102" s="720"/>
      <c r="AC102" s="721"/>
      <c r="AD102" s="718"/>
      <c r="AE102" s="736"/>
      <c r="AF102" s="736"/>
      <c r="AG102" s="736"/>
      <c r="AH102" s="736"/>
      <c r="AI102" s="736"/>
      <c r="AJ102" s="736"/>
      <c r="AK102" s="736"/>
      <c r="AL102" s="736"/>
      <c r="AM102" s="736"/>
      <c r="AN102" s="736"/>
      <c r="AO102" s="736"/>
      <c r="AP102" s="736"/>
    </row>
    <row r="103" spans="1:42" s="698" customFormat="1" ht="14.25">
      <c r="A103" s="889"/>
      <c r="B103" s="889"/>
      <c r="C103" s="889"/>
      <c r="D103" s="746"/>
      <c r="E103" s="746"/>
      <c r="F103" s="747"/>
      <c r="G103" s="746"/>
      <c r="H103" s="743"/>
      <c r="I103" s="723"/>
      <c r="J103" s="701"/>
      <c r="K103" s="716"/>
      <c r="L103" s="703"/>
      <c r="M103" s="709" t="s">
        <v>414</v>
      </c>
      <c r="N103" s="708"/>
      <c r="O103" s="704"/>
      <c r="P103" s="704"/>
      <c r="Q103" s="704"/>
      <c r="R103" s="704"/>
      <c r="S103" s="704"/>
      <c r="T103" s="704"/>
      <c r="U103" s="704"/>
      <c r="V103" s="704"/>
      <c r="W103" s="704"/>
      <c r="X103" s="704"/>
      <c r="Y103" s="727"/>
      <c r="Z103" s="721"/>
      <c r="AA103" s="721"/>
      <c r="AB103" s="720"/>
      <c r="AC103" s="721"/>
      <c r="AD103" s="718"/>
      <c r="AE103" s="736"/>
      <c r="AF103" s="736"/>
      <c r="AG103" s="736"/>
      <c r="AH103" s="736"/>
      <c r="AI103" s="736"/>
      <c r="AJ103" s="736"/>
      <c r="AK103" s="736"/>
      <c r="AL103" s="736"/>
      <c r="AM103" s="736"/>
      <c r="AN103" s="736"/>
      <c r="AO103" s="736"/>
      <c r="AP103" s="736"/>
    </row>
    <row r="104" spans="1:42" s="698" customFormat="1" ht="14.25">
      <c r="A104" s="889"/>
      <c r="B104" s="889"/>
      <c r="C104" s="746"/>
      <c r="D104" s="746"/>
      <c r="E104" s="746"/>
      <c r="F104" s="747"/>
      <c r="G104" s="746"/>
      <c r="H104" s="743"/>
      <c r="I104" s="723"/>
      <c r="J104" s="701"/>
      <c r="K104" s="716"/>
      <c r="L104" s="703"/>
      <c r="M104" s="708" t="s">
        <v>390</v>
      </c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  <c r="X104" s="708"/>
      <c r="Y104" s="727"/>
      <c r="Z104" s="721"/>
      <c r="AA104" s="721"/>
      <c r="AB104" s="720"/>
      <c r="AC104" s="721"/>
      <c r="AD104" s="718"/>
      <c r="AE104" s="736"/>
      <c r="AF104" s="736"/>
      <c r="AG104" s="736"/>
      <c r="AH104" s="736"/>
      <c r="AI104" s="736"/>
      <c r="AJ104" s="736"/>
      <c r="AK104" s="736"/>
      <c r="AL104" s="736"/>
      <c r="AM104" s="736"/>
      <c r="AN104" s="736"/>
      <c r="AO104" s="736"/>
      <c r="AP104" s="736"/>
    </row>
    <row r="105" spans="1:42" s="698" customFormat="1" ht="14.25">
      <c r="A105" s="889"/>
      <c r="B105" s="746"/>
      <c r="C105" s="746"/>
      <c r="D105" s="746"/>
      <c r="E105" s="746"/>
      <c r="F105" s="747"/>
      <c r="G105" s="746"/>
      <c r="H105" s="743"/>
      <c r="I105" s="723"/>
      <c r="J105" s="701"/>
      <c r="K105" s="716"/>
      <c r="L105" s="703"/>
      <c r="M105" s="715" t="s">
        <v>21</v>
      </c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27"/>
      <c r="Z105" s="721"/>
      <c r="AA105" s="721"/>
      <c r="AB105" s="720"/>
      <c r="AC105" s="721"/>
      <c r="AD105" s="718"/>
      <c r="AE105" s="736"/>
      <c r="AF105" s="736"/>
      <c r="AG105" s="736"/>
      <c r="AH105" s="736"/>
      <c r="AI105" s="736"/>
      <c r="AJ105" s="736"/>
      <c r="AK105" s="736"/>
      <c r="AL105" s="736"/>
      <c r="AM105" s="736"/>
      <c r="AN105" s="736"/>
      <c r="AO105" s="736"/>
      <c r="AP105" s="736"/>
    </row>
    <row r="106" spans="1:42" s="698" customFormat="1" ht="14.25">
      <c r="A106" s="741"/>
      <c r="B106" s="748"/>
      <c r="C106" s="748"/>
      <c r="D106" s="748"/>
      <c r="E106" s="749"/>
      <c r="F106" s="748"/>
      <c r="G106" s="743"/>
      <c r="H106" s="743"/>
      <c r="I106" s="722"/>
      <c r="J106" s="701"/>
      <c r="K106" s="750"/>
      <c r="L106" s="703"/>
      <c r="M106" s="755" t="s">
        <v>312</v>
      </c>
      <c r="N106" s="708"/>
      <c r="O106" s="708"/>
      <c r="P106" s="708"/>
      <c r="Q106" s="708"/>
      <c r="R106" s="708"/>
      <c r="S106" s="708"/>
      <c r="T106" s="708"/>
      <c r="U106" s="708"/>
      <c r="V106" s="708"/>
      <c r="W106" s="708"/>
      <c r="X106" s="708"/>
      <c r="Y106" s="727"/>
      <c r="Z106" s="721"/>
      <c r="AA106" s="721"/>
      <c r="AB106" s="720"/>
      <c r="AC106" s="721"/>
      <c r="AD106" s="718"/>
      <c r="AE106" s="736"/>
      <c r="AF106" s="736"/>
      <c r="AG106" s="736"/>
      <c r="AH106" s="736"/>
      <c r="AI106" s="736"/>
      <c r="AJ106" s="736"/>
      <c r="AK106" s="736"/>
      <c r="AL106" s="736"/>
      <c r="AM106" s="736"/>
      <c r="AN106" s="736"/>
      <c r="AO106" s="736"/>
      <c r="AP106" s="736"/>
    </row>
    <row r="107" spans="1:42" s="699" customFormat="1" ht="66" customHeight="1">
      <c r="A107" s="35"/>
      <c r="B107" s="35"/>
      <c r="C107" s="35"/>
      <c r="D107" s="35"/>
      <c r="E107" s="35"/>
      <c r="F107" s="35"/>
      <c r="G107" s="741">
        <v>1</v>
      </c>
      <c r="H107" s="194"/>
      <c r="I107" s="195"/>
      <c r="J107" s="84"/>
      <c r="K107" s="750"/>
      <c r="L107" s="752" t="str">
        <f>mergeValue(A107) &amp;"."&amp; mergeValue(B107)&amp;"."&amp; mergeValue(C107)&amp;"."&amp; mergeValue(D107)&amp;"."&amp; mergeValue(E107)&amp;"."&amp; mergeValue(F107)&amp;"."&amp; mergeValue(G107)</f>
        <v>......1</v>
      </c>
      <c r="M107" s="623"/>
      <c r="N107" s="754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00"/>
      <c r="Z107" s="697" t="s">
        <v>88</v>
      </c>
      <c r="AA107" s="729"/>
      <c r="AB107" s="270"/>
      <c r="AC107" s="729"/>
      <c r="AD107" s="751"/>
      <c r="AE107" s="734"/>
      <c r="AF107" s="734"/>
      <c r="AG107" s="737"/>
      <c r="AH107" s="737"/>
      <c r="AI107" s="737"/>
      <c r="AJ107" s="737"/>
      <c r="AK107" s="734"/>
      <c r="AL107" s="734"/>
      <c r="AM107" s="734"/>
      <c r="AN107" s="734"/>
      <c r="AO107" s="734"/>
      <c r="AP107" s="734"/>
    </row>
    <row r="108" spans="1:42" ht="17.100000000000001" hidden="1" customHeight="1"/>
    <row r="109" spans="1:42" ht="17.100000000000001" hidden="1" customHeight="1"/>
    <row r="110" spans="1:42" s="34" customFormat="1" ht="17.100000000000001" hidden="1" customHeight="1">
      <c r="G110" s="34" t="s">
        <v>15</v>
      </c>
      <c r="I110" s="34" t="s">
        <v>72</v>
      </c>
      <c r="U110" s="180"/>
    </row>
    <row r="111" spans="1:42" ht="17.100000000000001" hidden="1" customHeight="1">
      <c r="T111" s="125"/>
      <c r="U111" s="42"/>
    </row>
    <row r="112" spans="1:42" ht="16.5" hidden="1" customHeight="1">
      <c r="G112" s="177"/>
      <c r="H112" s="177"/>
      <c r="I112" s="177"/>
      <c r="J112" s="177"/>
      <c r="K112" s="177"/>
      <c r="L112" s="201" t="s">
        <v>96</v>
      </c>
      <c r="M112" s="197" t="s">
        <v>23</v>
      </c>
      <c r="N112" s="202"/>
      <c r="O112" s="945"/>
      <c r="P112" s="946"/>
      <c r="Q112" s="946"/>
      <c r="R112" s="946"/>
      <c r="S112" s="946"/>
      <c r="T112" s="946"/>
      <c r="U112" s="946"/>
      <c r="V112" s="947"/>
      <c r="W112" s="185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</row>
    <row r="113" spans="7:35" s="35" customFormat="1" ht="15" hidden="1" customHeight="1">
      <c r="G113" s="176"/>
      <c r="H113" s="175"/>
      <c r="I113" s="175"/>
      <c r="J113" s="178"/>
      <c r="L113" s="167" t="s">
        <v>298</v>
      </c>
      <c r="M113" s="157" t="s">
        <v>18</v>
      </c>
      <c r="N113" s="255"/>
      <c r="O113" s="945"/>
      <c r="P113" s="946"/>
      <c r="Q113" s="946"/>
      <c r="R113" s="946"/>
      <c r="S113" s="946"/>
      <c r="T113" s="946"/>
      <c r="U113" s="946"/>
      <c r="V113" s="947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8</v>
      </c>
      <c r="M114" s="158" t="s">
        <v>7</v>
      </c>
      <c r="N114" s="256"/>
      <c r="O114" s="945"/>
      <c r="P114" s="946"/>
      <c r="Q114" s="946"/>
      <c r="R114" s="946"/>
      <c r="S114" s="946"/>
      <c r="T114" s="946"/>
      <c r="U114" s="946"/>
      <c r="V114" s="947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15" hidden="1" customHeight="1">
      <c r="G115" s="176"/>
      <c r="H115" s="175"/>
      <c r="I115" s="175"/>
      <c r="J115" s="178"/>
      <c r="L115" s="167" t="s">
        <v>11</v>
      </c>
      <c r="M115" s="159" t="s">
        <v>25</v>
      </c>
      <c r="N115" s="257"/>
      <c r="O115" s="945"/>
      <c r="P115" s="946"/>
      <c r="Q115" s="946"/>
      <c r="R115" s="946"/>
      <c r="S115" s="946"/>
      <c r="T115" s="946"/>
      <c r="U115" s="946"/>
      <c r="V115" s="947"/>
      <c r="W115" s="185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24.95" hidden="1" customHeight="1">
      <c r="G116" s="177"/>
      <c r="H116" s="175"/>
      <c r="I116" s="913"/>
      <c r="J116" s="178"/>
      <c r="L116" s="167"/>
      <c r="M116" s="169"/>
      <c r="N116" s="188"/>
      <c r="O116" s="266"/>
      <c r="P116" s="252"/>
      <c r="Q116" s="252"/>
      <c r="R116" s="252"/>
      <c r="S116" s="252"/>
      <c r="T116" s="252"/>
      <c r="U116" s="252"/>
      <c r="V116" s="253"/>
      <c r="W116" s="187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5" hidden="1" customHeight="1">
      <c r="G117" s="179"/>
      <c r="H117" s="175"/>
      <c r="I117" s="913"/>
      <c r="J117" s="914"/>
      <c r="L117" s="167" t="s">
        <v>22</v>
      </c>
      <c r="M117" s="170" t="s">
        <v>10</v>
      </c>
      <c r="N117" s="254"/>
      <c r="O117" s="968"/>
      <c r="P117" s="969"/>
      <c r="Q117" s="969"/>
      <c r="R117" s="969"/>
      <c r="S117" s="969"/>
      <c r="T117" s="969"/>
      <c r="U117" s="969"/>
      <c r="V117" s="970"/>
      <c r="W117" s="185"/>
      <c r="X117" s="279"/>
      <c r="Y117" s="293" t="str">
        <f>strCheckUnique(Z117:Z120)</f>
        <v/>
      </c>
      <c r="Z117" s="279"/>
      <c r="AA117" s="293"/>
      <c r="AB117" s="279"/>
      <c r="AC117" s="279"/>
      <c r="AD117" s="279"/>
      <c r="AE117" s="279"/>
      <c r="AF117" s="279"/>
      <c r="AG117" s="279"/>
      <c r="AH117" s="279"/>
      <c r="AI117" s="279"/>
    </row>
    <row r="118" spans="7:35" s="35" customFormat="1" ht="17.100000000000001" hidden="1" customHeight="1">
      <c r="G118" s="179"/>
      <c r="H118" s="175">
        <v>1</v>
      </c>
      <c r="I118" s="913"/>
      <c r="J118" s="914"/>
      <c r="K118" s="196"/>
      <c r="L118" s="168"/>
      <c r="M118" s="171"/>
      <c r="N118" s="198"/>
      <c r="O118" s="189"/>
      <c r="P118" s="189"/>
      <c r="Q118" s="189"/>
      <c r="R118" s="948"/>
      <c r="S118" s="956" t="s">
        <v>87</v>
      </c>
      <c r="T118" s="948"/>
      <c r="U118" s="962" t="s">
        <v>88</v>
      </c>
      <c r="V118" s="182"/>
      <c r="W118" s="185"/>
      <c r="X118" s="279" t="str">
        <f>strCheckDate(O119:V119)</f>
        <v/>
      </c>
      <c r="Y118" s="293"/>
      <c r="Z118" s="293" t="str">
        <f>IF(M118="","",M118 )</f>
        <v/>
      </c>
      <c r="AA118" s="293"/>
      <c r="AB118" s="293"/>
      <c r="AC118" s="293"/>
      <c r="AD118" s="279"/>
      <c r="AE118" s="279"/>
      <c r="AF118" s="279"/>
      <c r="AG118" s="279"/>
      <c r="AH118" s="279"/>
      <c r="AI118" s="279"/>
    </row>
    <row r="119" spans="7:35" s="35" customFormat="1" ht="0.2" hidden="1" customHeight="1">
      <c r="G119" s="179"/>
      <c r="H119" s="175"/>
      <c r="I119" s="913"/>
      <c r="J119" s="914"/>
      <c r="K119" s="196"/>
      <c r="L119" s="191"/>
      <c r="M119" s="198"/>
      <c r="N119" s="198"/>
      <c r="O119" s="198"/>
      <c r="P119" s="198"/>
      <c r="Q119" s="278" t="str">
        <f>R118 &amp; "-" &amp; T118</f>
        <v>-</v>
      </c>
      <c r="R119" s="949"/>
      <c r="S119" s="957"/>
      <c r="T119" s="949"/>
      <c r="U119" s="963"/>
      <c r="V119" s="182"/>
      <c r="W119" s="187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</row>
    <row r="120" spans="7:35" ht="15" hidden="1" customHeight="1">
      <c r="G120" s="179"/>
      <c r="H120" s="177"/>
      <c r="I120" s="913"/>
      <c r="J120" s="914"/>
      <c r="K120" s="177"/>
      <c r="L120" s="111"/>
      <c r="M120" s="173" t="s">
        <v>28</v>
      </c>
      <c r="N120" s="173"/>
      <c r="O120" s="173"/>
      <c r="P120" s="173"/>
      <c r="Q120" s="173"/>
      <c r="R120" s="173"/>
      <c r="S120" s="173"/>
      <c r="T120" s="173"/>
      <c r="U120" s="261"/>
      <c r="V120" s="156"/>
      <c r="W120" s="1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7"/>
      <c r="H121" s="177"/>
      <c r="I121" s="913"/>
      <c r="J121" s="84"/>
      <c r="K121" s="177"/>
      <c r="L121" s="111"/>
      <c r="M121" s="172" t="s">
        <v>13</v>
      </c>
      <c r="N121" s="172"/>
      <c r="O121" s="172"/>
      <c r="P121" s="172"/>
      <c r="Q121" s="172"/>
      <c r="R121" s="172"/>
      <c r="S121" s="172"/>
      <c r="T121" s="172"/>
      <c r="U121" s="262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2"/>
      <c r="N122" s="162"/>
      <c r="O122" s="162"/>
      <c r="P122" s="162"/>
      <c r="Q122" s="162"/>
      <c r="R122" s="162"/>
      <c r="S122" s="162"/>
      <c r="T122" s="162"/>
      <c r="U122" s="258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1" t="s">
        <v>19</v>
      </c>
      <c r="N123" s="161"/>
      <c r="O123" s="161"/>
      <c r="P123" s="161"/>
      <c r="Q123" s="161"/>
      <c r="R123" s="161"/>
      <c r="S123" s="161"/>
      <c r="T123" s="161"/>
      <c r="U123" s="259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60" t="s">
        <v>20</v>
      </c>
      <c r="N124" s="160"/>
      <c r="O124" s="160"/>
      <c r="P124" s="160"/>
      <c r="Q124" s="160"/>
      <c r="R124" s="160"/>
      <c r="S124" s="160"/>
      <c r="T124" s="160"/>
      <c r="U124" s="260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5" hidden="1" customHeight="1">
      <c r="G125" s="176"/>
      <c r="H125" s="177"/>
      <c r="I125" s="177"/>
      <c r="J125" s="84"/>
      <c r="K125" s="177"/>
      <c r="L125" s="111"/>
      <c r="M125" s="174" t="s">
        <v>21</v>
      </c>
      <c r="N125" s="174"/>
      <c r="O125" s="174"/>
      <c r="P125" s="174"/>
      <c r="Q125" s="174"/>
      <c r="R125" s="174"/>
      <c r="S125" s="174"/>
      <c r="T125" s="174"/>
      <c r="U125" s="263"/>
      <c r="V125" s="156"/>
      <c r="W125" s="184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</row>
    <row r="126" spans="7:35" ht="17.100000000000001" hidden="1" customHeight="1"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</row>
    <row r="127" spans="7:35" s="34" customFormat="1" ht="17.100000000000001" hidden="1" customHeight="1">
      <c r="G127" s="34" t="s">
        <v>15</v>
      </c>
      <c r="I127" s="34" t="s">
        <v>186</v>
      </c>
      <c r="V127" s="180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</row>
    <row r="128" spans="7:35" ht="17.100000000000001" hidden="1" customHeight="1">
      <c r="T128" s="125"/>
      <c r="U128" s="42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</row>
    <row r="129" spans="7:35" ht="16.5" hidden="1" customHeight="1">
      <c r="G129" s="177"/>
      <c r="H129" s="177"/>
      <c r="I129" s="177"/>
      <c r="J129" s="177"/>
      <c r="K129" s="177"/>
      <c r="L129" s="201" t="s">
        <v>96</v>
      </c>
      <c r="M129" s="197" t="s">
        <v>23</v>
      </c>
      <c r="N129" s="202"/>
      <c r="O129" s="945"/>
      <c r="P129" s="946"/>
      <c r="Q129" s="946"/>
      <c r="R129" s="946"/>
      <c r="S129" s="946"/>
      <c r="T129" s="946"/>
      <c r="U129" s="946"/>
      <c r="V129" s="947"/>
      <c r="W129" s="185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</row>
    <row r="130" spans="7:35" s="35" customFormat="1" ht="15" hidden="1" customHeight="1">
      <c r="G130" s="176"/>
      <c r="H130" s="175"/>
      <c r="I130" s="175"/>
      <c r="J130" s="178"/>
      <c r="L130" s="167" t="s">
        <v>298</v>
      </c>
      <c r="M130" s="157" t="s">
        <v>18</v>
      </c>
      <c r="N130" s="255"/>
      <c r="O130" s="945"/>
      <c r="P130" s="946"/>
      <c r="Q130" s="946"/>
      <c r="R130" s="946"/>
      <c r="S130" s="946"/>
      <c r="T130" s="946"/>
      <c r="U130" s="946"/>
      <c r="V130" s="947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8</v>
      </c>
      <c r="M131" s="158" t="s">
        <v>7</v>
      </c>
      <c r="N131" s="256"/>
      <c r="O131" s="945"/>
      <c r="P131" s="946"/>
      <c r="Q131" s="946"/>
      <c r="R131" s="946"/>
      <c r="S131" s="946"/>
      <c r="T131" s="946"/>
      <c r="U131" s="946"/>
      <c r="V131" s="947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15" hidden="1" customHeight="1">
      <c r="G132" s="176"/>
      <c r="H132" s="175"/>
      <c r="I132" s="175"/>
      <c r="J132" s="178"/>
      <c r="L132" s="167" t="s">
        <v>11</v>
      </c>
      <c r="M132" s="159" t="s">
        <v>25</v>
      </c>
      <c r="N132" s="257"/>
      <c r="O132" s="945"/>
      <c r="P132" s="946"/>
      <c r="Q132" s="946"/>
      <c r="R132" s="946"/>
      <c r="S132" s="946"/>
      <c r="T132" s="946"/>
      <c r="U132" s="946"/>
      <c r="V132" s="947"/>
      <c r="W132" s="185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24.95" hidden="1" customHeight="1">
      <c r="G133" s="177"/>
      <c r="H133" s="175"/>
      <c r="I133" s="913"/>
      <c r="J133" s="178"/>
      <c r="L133" s="167"/>
      <c r="M133" s="169"/>
      <c r="N133" s="188"/>
      <c r="O133" s="266"/>
      <c r="P133" s="252"/>
      <c r="Q133" s="252"/>
      <c r="R133" s="252"/>
      <c r="S133" s="252"/>
      <c r="T133" s="252"/>
      <c r="U133" s="252"/>
      <c r="V133" s="253"/>
      <c r="W133" s="187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5" hidden="1" customHeight="1">
      <c r="G134" s="179"/>
      <c r="H134" s="175"/>
      <c r="I134" s="913"/>
      <c r="J134" s="914"/>
      <c r="L134" s="167" t="s">
        <v>22</v>
      </c>
      <c r="M134" s="170" t="s">
        <v>10</v>
      </c>
      <c r="N134" s="254"/>
      <c r="O134" s="968"/>
      <c r="P134" s="969"/>
      <c r="Q134" s="969"/>
      <c r="R134" s="969"/>
      <c r="S134" s="969"/>
      <c r="T134" s="969"/>
      <c r="U134" s="969"/>
      <c r="V134" s="970"/>
      <c r="W134" s="185"/>
      <c r="X134" s="279"/>
      <c r="Y134" s="293" t="str">
        <f>strCheckUnique(Z134:Z137)</f>
        <v/>
      </c>
      <c r="Z134" s="279"/>
      <c r="AA134" s="293"/>
      <c r="AB134" s="279"/>
      <c r="AC134" s="279"/>
      <c r="AD134" s="279"/>
      <c r="AE134" s="279"/>
      <c r="AF134" s="279"/>
      <c r="AG134" s="279"/>
      <c r="AH134" s="279"/>
      <c r="AI134" s="279"/>
    </row>
    <row r="135" spans="7:35" s="35" customFormat="1" ht="17.100000000000001" hidden="1" customHeight="1">
      <c r="G135" s="179"/>
      <c r="H135" s="175">
        <v>1</v>
      </c>
      <c r="I135" s="913"/>
      <c r="J135" s="914"/>
      <c r="K135" s="196"/>
      <c r="L135" s="168"/>
      <c r="M135" s="171"/>
      <c r="N135" s="198"/>
      <c r="O135" s="189"/>
      <c r="P135" s="189"/>
      <c r="Q135" s="189"/>
      <c r="R135" s="948"/>
      <c r="S135" s="956" t="s">
        <v>87</v>
      </c>
      <c r="T135" s="948"/>
      <c r="U135" s="962" t="s">
        <v>88</v>
      </c>
      <c r="V135" s="182"/>
      <c r="W135" s="185"/>
      <c r="X135" s="279" t="str">
        <f>strCheckDate(O136:V136)</f>
        <v/>
      </c>
      <c r="Y135" s="293"/>
      <c r="Z135" s="293" t="str">
        <f>IF(M135="","",M135 )</f>
        <v/>
      </c>
      <c r="AA135" s="293"/>
      <c r="AB135" s="293"/>
      <c r="AC135" s="293"/>
      <c r="AD135" s="279"/>
      <c r="AE135" s="279"/>
      <c r="AF135" s="279"/>
      <c r="AG135" s="279"/>
      <c r="AH135" s="279"/>
      <c r="AI135" s="279"/>
    </row>
    <row r="136" spans="7:35" s="35" customFormat="1" ht="0.2" hidden="1" customHeight="1">
      <c r="G136" s="179"/>
      <c r="H136" s="175"/>
      <c r="I136" s="913"/>
      <c r="J136" s="914"/>
      <c r="K136" s="196"/>
      <c r="L136" s="191"/>
      <c r="M136" s="198"/>
      <c r="N136" s="198"/>
      <c r="O136" s="198"/>
      <c r="P136" s="198"/>
      <c r="Q136" s="278" t="str">
        <f>R135 &amp; "-" &amp; T135</f>
        <v>-</v>
      </c>
      <c r="R136" s="949"/>
      <c r="S136" s="957"/>
      <c r="T136" s="949"/>
      <c r="U136" s="963"/>
      <c r="V136" s="182"/>
      <c r="W136" s="187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</row>
    <row r="137" spans="7:35" ht="15" hidden="1" customHeight="1">
      <c r="G137" s="179"/>
      <c r="H137" s="177"/>
      <c r="I137" s="913"/>
      <c r="J137" s="914"/>
      <c r="K137" s="177"/>
      <c r="L137" s="111"/>
      <c r="M137" s="173" t="s">
        <v>28</v>
      </c>
      <c r="N137" s="173"/>
      <c r="O137" s="173"/>
      <c r="P137" s="173"/>
      <c r="Q137" s="173"/>
      <c r="R137" s="173"/>
      <c r="S137" s="173"/>
      <c r="T137" s="173"/>
      <c r="U137" s="261"/>
      <c r="V137" s="156"/>
      <c r="W137" s="1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7"/>
      <c r="H138" s="177"/>
      <c r="I138" s="913"/>
      <c r="J138" s="84"/>
      <c r="K138" s="177"/>
      <c r="L138" s="111"/>
      <c r="M138" s="172" t="s">
        <v>13</v>
      </c>
      <c r="N138" s="172"/>
      <c r="O138" s="172"/>
      <c r="P138" s="172"/>
      <c r="Q138" s="172"/>
      <c r="R138" s="172"/>
      <c r="S138" s="172"/>
      <c r="T138" s="172"/>
      <c r="U138" s="262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2"/>
      <c r="N139" s="162"/>
      <c r="O139" s="162"/>
      <c r="P139" s="162"/>
      <c r="Q139" s="162"/>
      <c r="R139" s="162"/>
      <c r="S139" s="162"/>
      <c r="T139" s="162"/>
      <c r="U139" s="258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1" t="s">
        <v>19</v>
      </c>
      <c r="N140" s="161"/>
      <c r="O140" s="161"/>
      <c r="P140" s="161"/>
      <c r="Q140" s="161"/>
      <c r="R140" s="161"/>
      <c r="S140" s="161"/>
      <c r="T140" s="161"/>
      <c r="U140" s="259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60" t="s">
        <v>20</v>
      </c>
      <c r="N141" s="160"/>
      <c r="O141" s="160"/>
      <c r="P141" s="160"/>
      <c r="Q141" s="160"/>
      <c r="R141" s="160"/>
      <c r="S141" s="160"/>
      <c r="T141" s="160"/>
      <c r="U141" s="260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5" hidden="1" customHeight="1">
      <c r="G142" s="176"/>
      <c r="H142" s="177"/>
      <c r="I142" s="177"/>
      <c r="J142" s="84"/>
      <c r="K142" s="177"/>
      <c r="L142" s="111"/>
      <c r="M142" s="174" t="s">
        <v>21</v>
      </c>
      <c r="N142" s="174"/>
      <c r="O142" s="174"/>
      <c r="P142" s="174"/>
      <c r="Q142" s="174"/>
      <c r="R142" s="174"/>
      <c r="S142" s="174"/>
      <c r="T142" s="174"/>
      <c r="U142" s="263"/>
      <c r="V142" s="156"/>
      <c r="W142" s="184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</row>
    <row r="143" spans="7:35" ht="17.100000000000001" hidden="1" customHeight="1"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</row>
    <row r="144" spans="7:35" s="34" customFormat="1" ht="17.100000000000001" hidden="1" customHeight="1">
      <c r="G144" s="34" t="s">
        <v>15</v>
      </c>
      <c r="I144" s="34" t="s">
        <v>187</v>
      </c>
      <c r="V144" s="180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</row>
    <row r="145" spans="7:35" ht="17.100000000000001" hidden="1" customHeight="1">
      <c r="T145" s="125"/>
      <c r="U145" s="42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</row>
    <row r="146" spans="7:35" ht="16.5" hidden="1" customHeight="1">
      <c r="G146" s="177"/>
      <c r="H146" s="177"/>
      <c r="I146" s="177"/>
      <c r="J146" s="177"/>
      <c r="K146" s="177"/>
      <c r="L146" s="201" t="s">
        <v>96</v>
      </c>
      <c r="M146" s="197" t="s">
        <v>23</v>
      </c>
      <c r="N146" s="202"/>
      <c r="O146" s="945"/>
      <c r="P146" s="946"/>
      <c r="Q146" s="946"/>
      <c r="R146" s="946"/>
      <c r="S146" s="946"/>
      <c r="T146" s="946"/>
      <c r="U146" s="946"/>
      <c r="V146" s="947"/>
      <c r="W146" s="185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</row>
    <row r="147" spans="7:35" s="35" customFormat="1" ht="15" hidden="1" customHeight="1">
      <c r="G147" s="176"/>
      <c r="H147" s="175"/>
      <c r="I147" s="175"/>
      <c r="J147" s="178"/>
      <c r="L147" s="167" t="s">
        <v>298</v>
      </c>
      <c r="M147" s="157" t="s">
        <v>18</v>
      </c>
      <c r="N147" s="255"/>
      <c r="O147" s="945"/>
      <c r="P147" s="946"/>
      <c r="Q147" s="946"/>
      <c r="R147" s="946"/>
      <c r="S147" s="946"/>
      <c r="T147" s="946"/>
      <c r="U147" s="946"/>
      <c r="V147" s="947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7:35" s="35" customFormat="1" ht="15" hidden="1" customHeight="1">
      <c r="G148" s="176"/>
      <c r="H148" s="175"/>
      <c r="I148" s="175"/>
      <c r="J148" s="178"/>
      <c r="L148" s="167" t="s">
        <v>8</v>
      </c>
      <c r="M148" s="158" t="s">
        <v>7</v>
      </c>
      <c r="N148" s="256"/>
      <c r="O148" s="945"/>
      <c r="P148" s="946"/>
      <c r="Q148" s="946"/>
      <c r="R148" s="946"/>
      <c r="S148" s="946"/>
      <c r="T148" s="946"/>
      <c r="U148" s="946"/>
      <c r="V148" s="947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7:35" s="35" customFormat="1" ht="15" hidden="1" customHeight="1">
      <c r="G149" s="176"/>
      <c r="H149" s="175"/>
      <c r="I149" s="175"/>
      <c r="J149" s="178"/>
      <c r="L149" s="167" t="s">
        <v>11</v>
      </c>
      <c r="M149" s="159" t="s">
        <v>25</v>
      </c>
      <c r="N149" s="257"/>
      <c r="O149" s="945"/>
      <c r="P149" s="946"/>
      <c r="Q149" s="946"/>
      <c r="R149" s="946"/>
      <c r="S149" s="946"/>
      <c r="T149" s="946"/>
      <c r="U149" s="946"/>
      <c r="V149" s="947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7:35" s="35" customFormat="1" ht="24.95" hidden="1" customHeight="1">
      <c r="G150" s="177"/>
      <c r="H150" s="175"/>
      <c r="I150" s="913"/>
      <c r="J150" s="178"/>
      <c r="L150" s="167" t="s">
        <v>12</v>
      </c>
      <c r="M150" s="169" t="s">
        <v>9</v>
      </c>
      <c r="N150" s="188"/>
      <c r="O150" s="953"/>
      <c r="P150" s="954"/>
      <c r="Q150" s="954"/>
      <c r="R150" s="954"/>
      <c r="S150" s="954"/>
      <c r="T150" s="954"/>
      <c r="U150" s="954"/>
      <c r="V150" s="955"/>
      <c r="W150" s="185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</row>
    <row r="151" spans="7:35" s="35" customFormat="1" ht="15" hidden="1" customHeight="1">
      <c r="G151" s="179"/>
      <c r="H151" s="175"/>
      <c r="I151" s="913"/>
      <c r="J151" s="914"/>
      <c r="L151" s="167" t="s">
        <v>22</v>
      </c>
      <c r="M151" s="170" t="s">
        <v>10</v>
      </c>
      <c r="N151" s="254"/>
      <c r="O151" s="968"/>
      <c r="P151" s="969"/>
      <c r="Q151" s="969"/>
      <c r="R151" s="969"/>
      <c r="S151" s="969"/>
      <c r="T151" s="969"/>
      <c r="U151" s="969"/>
      <c r="V151" s="970"/>
      <c r="W151" s="185"/>
      <c r="X151" s="279"/>
      <c r="Y151" s="293" t="str">
        <f>strCheckUnique(Z151:Z154)</f>
        <v/>
      </c>
      <c r="Z151" s="279"/>
      <c r="AA151" s="293"/>
      <c r="AB151" s="279"/>
      <c r="AC151" s="279"/>
      <c r="AD151" s="279"/>
      <c r="AE151" s="279"/>
      <c r="AF151" s="279"/>
      <c r="AG151" s="279"/>
      <c r="AH151" s="279"/>
      <c r="AI151" s="279"/>
    </row>
    <row r="152" spans="7:35" s="35" customFormat="1" ht="15.75" hidden="1" customHeight="1">
      <c r="G152" s="179"/>
      <c r="H152" s="175">
        <v>1</v>
      </c>
      <c r="I152" s="913"/>
      <c r="J152" s="914"/>
      <c r="K152" s="196"/>
      <c r="L152" s="168"/>
      <c r="M152" s="171"/>
      <c r="N152" s="198"/>
      <c r="O152" s="300"/>
      <c r="P152" s="189"/>
      <c r="Q152" s="189"/>
      <c r="R152" s="948"/>
      <c r="S152" s="956" t="s">
        <v>87</v>
      </c>
      <c r="T152" s="948"/>
      <c r="U152" s="962" t="s">
        <v>88</v>
      </c>
      <c r="V152" s="182"/>
      <c r="W152" s="185"/>
      <c r="X152" s="279" t="str">
        <f>strCheckDate(O153:V153)</f>
        <v/>
      </c>
      <c r="Y152" s="293"/>
      <c r="Z152" s="293" t="str">
        <f>IF(M152="","",M152 )</f>
        <v/>
      </c>
      <c r="AA152" s="293"/>
      <c r="AB152" s="293"/>
      <c r="AC152" s="293"/>
      <c r="AD152" s="279"/>
      <c r="AE152" s="279"/>
      <c r="AF152" s="279"/>
      <c r="AG152" s="279"/>
      <c r="AH152" s="279"/>
      <c r="AI152" s="279"/>
    </row>
    <row r="153" spans="7:35" s="35" customFormat="1" ht="0.2" hidden="1" customHeight="1">
      <c r="G153" s="179"/>
      <c r="H153" s="175"/>
      <c r="I153" s="913"/>
      <c r="J153" s="914"/>
      <c r="K153" s="196"/>
      <c r="L153" s="191"/>
      <c r="M153" s="198"/>
      <c r="N153" s="198"/>
      <c r="O153" s="198"/>
      <c r="P153" s="198"/>
      <c r="Q153" s="278" t="str">
        <f>R152 &amp; "-" &amp; T152</f>
        <v>-</v>
      </c>
      <c r="R153" s="949"/>
      <c r="S153" s="957"/>
      <c r="T153" s="949"/>
      <c r="U153" s="963"/>
      <c r="V153" s="182"/>
      <c r="W153" s="187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</row>
    <row r="154" spans="7:35" ht="15" hidden="1" customHeight="1">
      <c r="G154" s="179"/>
      <c r="H154" s="177"/>
      <c r="I154" s="913"/>
      <c r="J154" s="914"/>
      <c r="K154" s="177"/>
      <c r="L154" s="111"/>
      <c r="M154" s="173" t="s">
        <v>28</v>
      </c>
      <c r="N154" s="173"/>
      <c r="O154" s="173"/>
      <c r="P154" s="173"/>
      <c r="Q154" s="173"/>
      <c r="R154" s="173"/>
      <c r="S154" s="173"/>
      <c r="T154" s="173"/>
      <c r="U154" s="261"/>
      <c r="V154" s="156"/>
      <c r="W154" s="1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7:35" ht="15" hidden="1" customHeight="1">
      <c r="G155" s="177"/>
      <c r="H155" s="177"/>
      <c r="I155" s="913"/>
      <c r="J155" s="84"/>
      <c r="K155" s="177"/>
      <c r="L155" s="111"/>
      <c r="M155" s="172" t="s">
        <v>13</v>
      </c>
      <c r="N155" s="172"/>
      <c r="O155" s="172"/>
      <c r="P155" s="172"/>
      <c r="Q155" s="172"/>
      <c r="R155" s="172"/>
      <c r="S155" s="172"/>
      <c r="T155" s="172"/>
      <c r="U155" s="262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7:35" ht="15" hidden="1" customHeight="1">
      <c r="G156" s="176"/>
      <c r="H156" s="177"/>
      <c r="I156" s="177"/>
      <c r="J156" s="84"/>
      <c r="K156" s="177"/>
      <c r="L156" s="111"/>
      <c r="M156" s="162" t="s">
        <v>14</v>
      </c>
      <c r="N156" s="162"/>
      <c r="O156" s="162"/>
      <c r="P156" s="162"/>
      <c r="Q156" s="162"/>
      <c r="R156" s="162"/>
      <c r="S156" s="162"/>
      <c r="T156" s="162"/>
      <c r="U156" s="258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7:35" ht="15" hidden="1" customHeight="1">
      <c r="G157" s="176"/>
      <c r="H157" s="177"/>
      <c r="I157" s="177"/>
      <c r="J157" s="84"/>
      <c r="K157" s="177"/>
      <c r="L157" s="111"/>
      <c r="M157" s="161" t="s">
        <v>19</v>
      </c>
      <c r="N157" s="161"/>
      <c r="O157" s="161"/>
      <c r="P157" s="161"/>
      <c r="Q157" s="161"/>
      <c r="R157" s="161"/>
      <c r="S157" s="161"/>
      <c r="T157" s="161"/>
      <c r="U157" s="259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7:35" ht="15" hidden="1" customHeight="1">
      <c r="G158" s="176"/>
      <c r="H158" s="177"/>
      <c r="I158" s="177"/>
      <c r="J158" s="84"/>
      <c r="K158" s="177"/>
      <c r="L158" s="111"/>
      <c r="M158" s="160" t="s">
        <v>20</v>
      </c>
      <c r="N158" s="160"/>
      <c r="O158" s="160"/>
      <c r="P158" s="160"/>
      <c r="Q158" s="160"/>
      <c r="R158" s="160"/>
      <c r="S158" s="160"/>
      <c r="T158" s="160"/>
      <c r="U158" s="260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59" spans="7:35" ht="7.5" hidden="1" customHeight="1">
      <c r="G159" s="176"/>
      <c r="H159" s="177"/>
      <c r="I159" s="177"/>
      <c r="J159" s="84"/>
      <c r="K159" s="177"/>
      <c r="L159" s="111"/>
      <c r="M159" s="174" t="s">
        <v>21</v>
      </c>
      <c r="N159" s="174"/>
      <c r="O159" s="174"/>
      <c r="P159" s="174"/>
      <c r="Q159" s="174"/>
      <c r="R159" s="174"/>
      <c r="S159" s="174"/>
      <c r="T159" s="174"/>
      <c r="U159" s="263"/>
      <c r="V159" s="156"/>
      <c r="W159" s="184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</row>
    <row r="161" spans="1:50" s="34" customFormat="1" ht="17.100000000000001" customHeight="1">
      <c r="A161" s="34" t="s">
        <v>15</v>
      </c>
      <c r="C161" s="34" t="s">
        <v>211</v>
      </c>
      <c r="AD161" s="180"/>
    </row>
    <row r="162" spans="1:50" ht="17.100000000000001" customHeight="1">
      <c r="AD162" s="42"/>
    </row>
    <row r="163" spans="1:50" ht="17.100000000000001" customHeight="1"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</row>
    <row r="164" spans="1:50" s="35" customFormat="1" ht="22.5">
      <c r="A164" s="910">
        <v>1</v>
      </c>
      <c r="B164" s="279"/>
      <c r="C164" s="279"/>
      <c r="D164" s="279"/>
      <c r="E164" s="279"/>
      <c r="F164" s="296"/>
      <c r="G164" s="296"/>
      <c r="H164" s="296"/>
      <c r="I164" s="95"/>
      <c r="J164" s="85"/>
      <c r="K164" s="85"/>
      <c r="L164" s="315">
        <f>mergeValue(A164)</f>
        <v>1</v>
      </c>
      <c r="M164" s="568" t="s">
        <v>23</v>
      </c>
      <c r="N164" s="966"/>
      <c r="O164" s="967"/>
      <c r="P164" s="967"/>
      <c r="Q164" s="967"/>
      <c r="R164" s="967"/>
      <c r="S164" s="967"/>
      <c r="T164" s="967"/>
      <c r="U164" s="967"/>
      <c r="V164" s="967"/>
      <c r="W164" s="967"/>
      <c r="X164" s="967"/>
      <c r="Y164" s="967"/>
      <c r="Z164" s="967"/>
      <c r="AA164" s="967"/>
      <c r="AB164" s="967"/>
      <c r="AC164" s="967"/>
      <c r="AD164" s="967"/>
      <c r="AE164" s="967"/>
      <c r="AF164" s="967"/>
      <c r="AG164" s="967"/>
      <c r="AH164" s="967"/>
      <c r="AI164" s="967"/>
      <c r="AJ164" s="967"/>
      <c r="AK164" s="967"/>
      <c r="AL164" s="934"/>
      <c r="AM164" s="615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22.5">
      <c r="A165" s="910"/>
      <c r="B165" s="910">
        <v>1</v>
      </c>
      <c r="C165" s="279"/>
      <c r="D165" s="279"/>
      <c r="E165" s="279"/>
      <c r="F165" s="323"/>
      <c r="G165" s="559"/>
      <c r="H165" s="559"/>
      <c r="I165" s="210"/>
      <c r="J165" s="46"/>
      <c r="L165" s="315" t="str">
        <f>mergeValue(A165) &amp;"."&amp; mergeValue(B165)</f>
        <v>1.1</v>
      </c>
      <c r="M165" s="157" t="s">
        <v>18</v>
      </c>
      <c r="N165" s="964"/>
      <c r="O165" s="965"/>
      <c r="P165" s="965"/>
      <c r="Q165" s="965"/>
      <c r="R165" s="965"/>
      <c r="S165" s="965"/>
      <c r="T165" s="965"/>
      <c r="U165" s="965"/>
      <c r="V165" s="965"/>
      <c r="W165" s="965"/>
      <c r="X165" s="965"/>
      <c r="Y165" s="965"/>
      <c r="Z165" s="965"/>
      <c r="AA165" s="965"/>
      <c r="AB165" s="965"/>
      <c r="AC165" s="965"/>
      <c r="AD165" s="965"/>
      <c r="AE165" s="965"/>
      <c r="AF165" s="965"/>
      <c r="AG165" s="965"/>
      <c r="AH165" s="965"/>
      <c r="AI165" s="965"/>
      <c r="AJ165" s="965"/>
      <c r="AK165" s="965"/>
      <c r="AL165" s="925"/>
      <c r="AM165" s="614" t="s">
        <v>515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45">
      <c r="A166" s="910"/>
      <c r="B166" s="910"/>
      <c r="C166" s="910">
        <v>1</v>
      </c>
      <c r="D166" s="279"/>
      <c r="E166" s="279"/>
      <c r="F166" s="323"/>
      <c r="G166" s="559"/>
      <c r="H166" s="559"/>
      <c r="I166" s="210"/>
      <c r="J166" s="46"/>
      <c r="L166" s="315" t="str">
        <f>mergeValue(A166) &amp;"."&amp; mergeValue(B166)&amp;"."&amp; mergeValue(C166)</f>
        <v>1.1.1</v>
      </c>
      <c r="M166" s="158" t="s">
        <v>645</v>
      </c>
      <c r="N166" s="964"/>
      <c r="O166" s="965"/>
      <c r="P166" s="965"/>
      <c r="Q166" s="965"/>
      <c r="R166" s="965"/>
      <c r="S166" s="965"/>
      <c r="T166" s="965"/>
      <c r="U166" s="965"/>
      <c r="V166" s="965"/>
      <c r="W166" s="965"/>
      <c r="X166" s="965"/>
      <c r="Y166" s="965"/>
      <c r="Z166" s="965"/>
      <c r="AA166" s="965"/>
      <c r="AB166" s="965"/>
      <c r="AC166" s="965"/>
      <c r="AD166" s="965"/>
      <c r="AE166" s="965"/>
      <c r="AF166" s="965"/>
      <c r="AG166" s="965"/>
      <c r="AH166" s="965"/>
      <c r="AI166" s="965"/>
      <c r="AJ166" s="965"/>
      <c r="AK166" s="965"/>
      <c r="AL166" s="925"/>
      <c r="AM166" s="614" t="s">
        <v>682</v>
      </c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</row>
    <row r="167" spans="1:50" s="35" customFormat="1" ht="20.100000000000001" customHeight="1">
      <c r="A167" s="910"/>
      <c r="B167" s="910"/>
      <c r="C167" s="910"/>
      <c r="D167" s="910">
        <v>1</v>
      </c>
      <c r="E167" s="279"/>
      <c r="F167" s="323"/>
      <c r="G167" s="559"/>
      <c r="H167" s="559"/>
      <c r="I167" s="913"/>
      <c r="J167" s="914"/>
      <c r="K167" s="870"/>
      <c r="L167" s="915" t="str">
        <f>mergeValue(A167) &amp;"."&amp; mergeValue(B167)&amp;"."&amp; mergeValue(C167)&amp;"."&amp; mergeValue(D167)</f>
        <v>1.1.1.1</v>
      </c>
      <c r="M167" s="916"/>
      <c r="N167" s="877" t="s">
        <v>87</v>
      </c>
      <c r="O167" s="902"/>
      <c r="P167" s="905" t="s">
        <v>96</v>
      </c>
      <c r="Q167" s="906"/>
      <c r="R167" s="877" t="s">
        <v>88</v>
      </c>
      <c r="S167" s="902"/>
      <c r="T167" s="903">
        <v>1</v>
      </c>
      <c r="U167" s="907"/>
      <c r="V167" s="877" t="s">
        <v>88</v>
      </c>
      <c r="W167" s="902"/>
      <c r="X167" s="903">
        <v>1</v>
      </c>
      <c r="Y167" s="904"/>
      <c r="Z167" s="877" t="s">
        <v>88</v>
      </c>
      <c r="AA167" s="188"/>
      <c r="AB167" s="112">
        <v>1</v>
      </c>
      <c r="AC167" s="396"/>
      <c r="AD167" s="555"/>
      <c r="AE167" s="555"/>
      <c r="AF167" s="555"/>
      <c r="AG167" s="555"/>
      <c r="AH167" s="557"/>
      <c r="AI167" s="558" t="s">
        <v>87</v>
      </c>
      <c r="AJ167" s="557"/>
      <c r="AK167" s="558" t="s">
        <v>88</v>
      </c>
      <c r="AL167" s="264"/>
      <c r="AM167" s="869" t="s">
        <v>683</v>
      </c>
      <c r="AN167" s="279" t="str">
        <f>strCheckDateOnDP(AD167:AL167,List06_9_DP)</f>
        <v/>
      </c>
      <c r="AO167" s="293" t="str">
        <f>IF(AND(COUNTIF(AP163:AP163,AP167)&gt;1,AP167&lt;&gt;""),"ErrUnique:HasDoubleConn","")</f>
        <v/>
      </c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10"/>
      <c r="B168" s="910"/>
      <c r="C168" s="910"/>
      <c r="D168" s="910"/>
      <c r="E168" s="279"/>
      <c r="F168" s="323"/>
      <c r="G168" s="559"/>
      <c r="H168" s="559"/>
      <c r="I168" s="913"/>
      <c r="J168" s="914"/>
      <c r="K168" s="870"/>
      <c r="L168" s="915"/>
      <c r="M168" s="916"/>
      <c r="N168" s="877"/>
      <c r="O168" s="902"/>
      <c r="P168" s="905"/>
      <c r="Q168" s="906"/>
      <c r="R168" s="877"/>
      <c r="S168" s="902"/>
      <c r="T168" s="903"/>
      <c r="U168" s="908"/>
      <c r="V168" s="877"/>
      <c r="W168" s="902"/>
      <c r="X168" s="903"/>
      <c r="Y168" s="904"/>
      <c r="Z168" s="877"/>
      <c r="AA168" s="418"/>
      <c r="AB168" s="203"/>
      <c r="AC168" s="203"/>
      <c r="AD168" s="246"/>
      <c r="AE168" s="246"/>
      <c r="AF168" s="246"/>
      <c r="AG168" s="281" t="str">
        <f>AH167 &amp; "-" &amp; AJ167</f>
        <v>-</v>
      </c>
      <c r="AH168" s="281"/>
      <c r="AI168" s="281"/>
      <c r="AJ168" s="281"/>
      <c r="AK168" s="281" t="s">
        <v>88</v>
      </c>
      <c r="AL168" s="421"/>
      <c r="AM168" s="869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10"/>
      <c r="B169" s="910"/>
      <c r="C169" s="910"/>
      <c r="D169" s="910"/>
      <c r="E169" s="279"/>
      <c r="F169" s="323"/>
      <c r="G169" s="559"/>
      <c r="H169" s="559"/>
      <c r="I169" s="913"/>
      <c r="J169" s="914"/>
      <c r="K169" s="870"/>
      <c r="L169" s="915"/>
      <c r="M169" s="916"/>
      <c r="N169" s="877"/>
      <c r="O169" s="902"/>
      <c r="P169" s="905"/>
      <c r="Q169" s="906"/>
      <c r="R169" s="877"/>
      <c r="S169" s="902"/>
      <c r="T169" s="903"/>
      <c r="U169" s="909"/>
      <c r="V169" s="877"/>
      <c r="W169" s="420"/>
      <c r="X169" s="174"/>
      <c r="Y169" s="203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9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s="35" customFormat="1" ht="20.100000000000001" customHeight="1">
      <c r="A170" s="910"/>
      <c r="B170" s="910"/>
      <c r="C170" s="910"/>
      <c r="D170" s="910"/>
      <c r="E170" s="279"/>
      <c r="F170" s="323"/>
      <c r="G170" s="559"/>
      <c r="H170" s="559"/>
      <c r="I170" s="913"/>
      <c r="J170" s="914"/>
      <c r="K170" s="870"/>
      <c r="L170" s="915"/>
      <c r="M170" s="916"/>
      <c r="N170" s="877"/>
      <c r="O170" s="902"/>
      <c r="P170" s="905"/>
      <c r="Q170" s="906"/>
      <c r="R170" s="877"/>
      <c r="S170" s="248"/>
      <c r="T170" s="250"/>
      <c r="U170" s="249"/>
      <c r="V170" s="245"/>
      <c r="W170" s="245"/>
      <c r="X170" s="245"/>
      <c r="Y170" s="245"/>
      <c r="Z170" s="245"/>
      <c r="AA170" s="245"/>
      <c r="AB170" s="245"/>
      <c r="AC170" s="245"/>
      <c r="AD170" s="246"/>
      <c r="AE170" s="246"/>
      <c r="AF170" s="246"/>
      <c r="AG170" s="246"/>
      <c r="AH170" s="247"/>
      <c r="AI170" s="193"/>
      <c r="AJ170" s="193"/>
      <c r="AK170" s="247"/>
      <c r="AL170" s="183"/>
      <c r="AM170" s="869"/>
      <c r="AN170" s="279"/>
      <c r="AO170" s="293"/>
      <c r="AP170" s="293"/>
      <c r="AQ170" s="293"/>
      <c r="AR170" s="293"/>
      <c r="AS170" s="293"/>
      <c r="AT170" s="293"/>
      <c r="AU170" s="279"/>
      <c r="AV170" s="279"/>
      <c r="AW170" s="279"/>
      <c r="AX170" s="279"/>
    </row>
    <row r="171" spans="1:50" ht="20.100000000000001" customHeight="1">
      <c r="A171" s="910"/>
      <c r="B171" s="910"/>
      <c r="C171" s="910"/>
      <c r="D171" s="910"/>
      <c r="E171" s="325"/>
      <c r="F171" s="326"/>
      <c r="G171" s="325"/>
      <c r="H171" s="325"/>
      <c r="I171" s="913"/>
      <c r="J171" s="914"/>
      <c r="K171" s="870"/>
      <c r="L171" s="915"/>
      <c r="M171" s="916"/>
      <c r="N171" s="877"/>
      <c r="O171" s="419"/>
      <c r="P171" s="162"/>
      <c r="Q171" s="203" t="s">
        <v>396</v>
      </c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251"/>
      <c r="AM171" s="869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10"/>
      <c r="B172" s="910"/>
      <c r="C172" s="910"/>
      <c r="D172" s="325"/>
      <c r="E172" s="325"/>
      <c r="F172" s="323"/>
      <c r="G172" s="325"/>
      <c r="H172" s="325"/>
      <c r="I172" s="177"/>
      <c r="J172" s="84"/>
      <c r="K172" s="177"/>
      <c r="L172" s="304"/>
      <c r="M172" s="161" t="s">
        <v>5</v>
      </c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83"/>
      <c r="AM172" s="869"/>
      <c r="AN172" s="283"/>
      <c r="AO172" s="283"/>
      <c r="AP172" s="294"/>
      <c r="AQ172" s="294"/>
      <c r="AR172" s="294"/>
      <c r="AS172" s="294"/>
      <c r="AT172" s="294"/>
      <c r="AU172" s="283"/>
      <c r="AV172" s="283"/>
      <c r="AW172" s="283"/>
      <c r="AX172" s="283"/>
    </row>
    <row r="173" spans="1:50" ht="15" customHeight="1">
      <c r="A173" s="910"/>
      <c r="B173" s="910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60" t="s">
        <v>390</v>
      </c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A174" s="910"/>
      <c r="B174" s="325"/>
      <c r="C174" s="325"/>
      <c r="D174" s="325"/>
      <c r="E174" s="325"/>
      <c r="F174" s="323"/>
      <c r="G174" s="325"/>
      <c r="H174" s="325"/>
      <c r="I174" s="177"/>
      <c r="J174" s="84"/>
      <c r="K174" s="177"/>
      <c r="L174" s="111"/>
      <c r="M174" s="174" t="s">
        <v>21</v>
      </c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F175" s="176"/>
      <c r="G175" s="177"/>
      <c r="H175" s="177"/>
      <c r="I175" s="211"/>
      <c r="J175" s="84"/>
      <c r="L175" s="111"/>
      <c r="M175" s="203" t="s">
        <v>312</v>
      </c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155"/>
      <c r="AE175" s="155"/>
      <c r="AF175" s="155"/>
      <c r="AG175" s="155"/>
      <c r="AH175" s="247"/>
      <c r="AI175" s="193"/>
      <c r="AJ175" s="192"/>
      <c r="AK175" s="160"/>
      <c r="AL175" s="193"/>
      <c r="AM175" s="1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</row>
    <row r="176" spans="1:50" ht="15" customHeight="1">
      <c r="G176" s="176"/>
      <c r="H176" s="177"/>
      <c r="I176" s="177"/>
      <c r="J176" s="84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</row>
    <row r="177" spans="1:49" s="34" customFormat="1" ht="17.100000000000001" customHeight="1">
      <c r="A177" s="34" t="s">
        <v>15</v>
      </c>
      <c r="C177" s="34" t="s">
        <v>212</v>
      </c>
      <c r="T177" s="180"/>
    </row>
    <row r="178" spans="1:49" ht="17.100000000000001" customHeight="1"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</row>
    <row r="179" spans="1:49" s="35" customFormat="1" ht="22.5" customHeight="1">
      <c r="A179" s="910">
        <v>1</v>
      </c>
      <c r="B179" s="279"/>
      <c r="C179" s="279"/>
      <c r="D179" s="279"/>
      <c r="E179" s="279"/>
      <c r="F179" s="296"/>
      <c r="G179" s="296"/>
      <c r="H179" s="296"/>
      <c r="I179" s="95"/>
      <c r="J179" s="85"/>
      <c r="K179" s="85"/>
      <c r="L179" s="315">
        <f>mergeValue(A179)</f>
        <v>1</v>
      </c>
      <c r="M179" s="202" t="s">
        <v>23</v>
      </c>
      <c r="N179" s="966"/>
      <c r="O179" s="967"/>
      <c r="P179" s="967"/>
      <c r="Q179" s="967"/>
      <c r="R179" s="967"/>
      <c r="S179" s="967"/>
      <c r="T179" s="967"/>
      <c r="U179" s="967"/>
      <c r="V179" s="967"/>
      <c r="W179" s="967"/>
      <c r="X179" s="967"/>
      <c r="Y179" s="967"/>
      <c r="Z179" s="967"/>
      <c r="AA179" s="967"/>
      <c r="AB179" s="967"/>
      <c r="AC179" s="967"/>
      <c r="AD179" s="967"/>
      <c r="AE179" s="967"/>
      <c r="AF179" s="967"/>
      <c r="AG179" s="967"/>
      <c r="AH179" s="967"/>
      <c r="AI179" s="967"/>
      <c r="AJ179" s="967"/>
      <c r="AK179" s="934"/>
      <c r="AL179" s="615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22.5" customHeight="1">
      <c r="A180" s="910"/>
      <c r="B180" s="910">
        <v>1</v>
      </c>
      <c r="C180" s="279"/>
      <c r="D180" s="279"/>
      <c r="E180" s="279"/>
      <c r="F180" s="323"/>
      <c r="G180" s="559"/>
      <c r="H180" s="559"/>
      <c r="I180" s="210"/>
      <c r="J180" s="46"/>
      <c r="L180" s="315" t="str">
        <f>mergeValue(A180) &amp;"."&amp; mergeValue(B180)</f>
        <v>1.1</v>
      </c>
      <c r="M180" s="157" t="s">
        <v>18</v>
      </c>
      <c r="N180" s="964"/>
      <c r="O180" s="965"/>
      <c r="P180" s="965"/>
      <c r="Q180" s="965"/>
      <c r="R180" s="965"/>
      <c r="S180" s="965"/>
      <c r="T180" s="965"/>
      <c r="U180" s="965"/>
      <c r="V180" s="965"/>
      <c r="W180" s="965"/>
      <c r="X180" s="965"/>
      <c r="Y180" s="965"/>
      <c r="Z180" s="965"/>
      <c r="AA180" s="965"/>
      <c r="AB180" s="965"/>
      <c r="AC180" s="965"/>
      <c r="AD180" s="965"/>
      <c r="AE180" s="965"/>
      <c r="AF180" s="965"/>
      <c r="AG180" s="965"/>
      <c r="AH180" s="965"/>
      <c r="AI180" s="965"/>
      <c r="AJ180" s="965"/>
      <c r="AK180" s="925"/>
      <c r="AL180" s="614" t="s">
        <v>515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45" customHeight="1">
      <c r="A181" s="910"/>
      <c r="B181" s="910"/>
      <c r="C181" s="910">
        <v>1</v>
      </c>
      <c r="D181" s="279"/>
      <c r="E181" s="279"/>
      <c r="F181" s="323"/>
      <c r="G181" s="559"/>
      <c r="H181" s="559"/>
      <c r="I181" s="210"/>
      <c r="J181" s="46"/>
      <c r="L181" s="315" t="str">
        <f>mergeValue(A181) &amp;"."&amp; mergeValue(B181)&amp;"."&amp; mergeValue(C181)</f>
        <v>1.1.1</v>
      </c>
      <c r="M181" s="158" t="s">
        <v>645</v>
      </c>
      <c r="N181" s="964"/>
      <c r="O181" s="965"/>
      <c r="P181" s="965"/>
      <c r="Q181" s="965"/>
      <c r="R181" s="965"/>
      <c r="S181" s="965"/>
      <c r="T181" s="965"/>
      <c r="U181" s="965"/>
      <c r="V181" s="965"/>
      <c r="W181" s="965"/>
      <c r="X181" s="965"/>
      <c r="Y181" s="965"/>
      <c r="Z181" s="965"/>
      <c r="AA181" s="965"/>
      <c r="AB181" s="965"/>
      <c r="AC181" s="965"/>
      <c r="AD181" s="965"/>
      <c r="AE181" s="965"/>
      <c r="AF181" s="965"/>
      <c r="AG181" s="965"/>
      <c r="AH181" s="965"/>
      <c r="AI181" s="965"/>
      <c r="AJ181" s="965"/>
      <c r="AK181" s="925"/>
      <c r="AL181" s="614" t="s">
        <v>682</v>
      </c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</row>
    <row r="182" spans="1:49" s="35" customFormat="1" ht="20.100000000000001" customHeight="1">
      <c r="A182" s="910"/>
      <c r="B182" s="910"/>
      <c r="C182" s="910"/>
      <c r="D182" s="910">
        <v>1</v>
      </c>
      <c r="E182" s="279"/>
      <c r="F182" s="323"/>
      <c r="G182" s="559"/>
      <c r="H182" s="559"/>
      <c r="I182" s="913"/>
      <c r="J182" s="914"/>
      <c r="K182" s="870"/>
      <c r="L182" s="924" t="str">
        <f>mergeValue(A182) &amp;"."&amp; mergeValue(B182)&amp;"."&amp; mergeValue(C182)&amp;"."&amp; mergeValue(D182)</f>
        <v>1.1.1.1</v>
      </c>
      <c r="M182" s="926"/>
      <c r="N182" s="928"/>
      <c r="O182" s="905" t="s">
        <v>96</v>
      </c>
      <c r="P182" s="906"/>
      <c r="Q182" s="877" t="s">
        <v>88</v>
      </c>
      <c r="R182" s="902"/>
      <c r="S182" s="903">
        <v>1</v>
      </c>
      <c r="T182" s="907"/>
      <c r="U182" s="877" t="s">
        <v>88</v>
      </c>
      <c r="V182" s="902"/>
      <c r="W182" s="903" t="s">
        <v>96</v>
      </c>
      <c r="X182" s="904"/>
      <c r="Y182" s="877" t="s">
        <v>88</v>
      </c>
      <c r="Z182" s="188"/>
      <c r="AA182" s="112">
        <v>1</v>
      </c>
      <c r="AB182" s="396"/>
      <c r="AC182" s="555"/>
      <c r="AD182" s="555"/>
      <c r="AE182" s="556"/>
      <c r="AF182" s="555"/>
      <c r="AG182" s="557"/>
      <c r="AH182" s="558" t="s">
        <v>87</v>
      </c>
      <c r="AI182" s="557"/>
      <c r="AJ182" s="558" t="s">
        <v>88</v>
      </c>
      <c r="AK182" s="264"/>
      <c r="AL182" s="869" t="s">
        <v>683</v>
      </c>
      <c r="AM182" s="279" t="str">
        <f>strCheckDateOnDP(AC182:AK182,List06_10_DP)</f>
        <v/>
      </c>
      <c r="AN182" s="293" t="str">
        <f>IF(AND(COUNTIF(AO178:AO178,AO182)&gt;1,AO182&lt;&gt;""),"ErrUnique:HasDoubleConn","")</f>
        <v/>
      </c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10"/>
      <c r="B183" s="910"/>
      <c r="C183" s="910"/>
      <c r="D183" s="910"/>
      <c r="E183" s="279"/>
      <c r="F183" s="323"/>
      <c r="G183" s="559"/>
      <c r="H183" s="559"/>
      <c r="I183" s="913"/>
      <c r="J183" s="914"/>
      <c r="K183" s="870"/>
      <c r="L183" s="915"/>
      <c r="M183" s="927"/>
      <c r="N183" s="928"/>
      <c r="O183" s="905"/>
      <c r="P183" s="906"/>
      <c r="Q183" s="877"/>
      <c r="R183" s="902"/>
      <c r="S183" s="903"/>
      <c r="T183" s="908"/>
      <c r="U183" s="877"/>
      <c r="V183" s="902"/>
      <c r="W183" s="903"/>
      <c r="X183" s="904"/>
      <c r="Y183" s="877"/>
      <c r="Z183" s="418"/>
      <c r="AA183" s="203"/>
      <c r="AB183" s="203"/>
      <c r="AC183" s="246"/>
      <c r="AD183" s="246"/>
      <c r="AE183" s="246"/>
      <c r="AF183" s="281" t="str">
        <f>AG182 &amp; "-" &amp; AI182</f>
        <v>-</v>
      </c>
      <c r="AG183" s="281"/>
      <c r="AH183" s="281"/>
      <c r="AI183" s="281"/>
      <c r="AJ183" s="281" t="s">
        <v>88</v>
      </c>
      <c r="AK183" s="421"/>
      <c r="AL183" s="869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10"/>
      <c r="B184" s="910"/>
      <c r="C184" s="910"/>
      <c r="D184" s="910"/>
      <c r="E184" s="279"/>
      <c r="F184" s="323"/>
      <c r="G184" s="559"/>
      <c r="H184" s="559"/>
      <c r="I184" s="913"/>
      <c r="J184" s="914"/>
      <c r="K184" s="870"/>
      <c r="L184" s="915"/>
      <c r="M184" s="927"/>
      <c r="N184" s="928"/>
      <c r="O184" s="905"/>
      <c r="P184" s="906"/>
      <c r="Q184" s="877"/>
      <c r="R184" s="902"/>
      <c r="S184" s="903"/>
      <c r="T184" s="909"/>
      <c r="U184" s="877"/>
      <c r="V184" s="420"/>
      <c r="W184" s="174"/>
      <c r="X184" s="203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9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s="35" customFormat="1" ht="20.100000000000001" customHeight="1">
      <c r="A185" s="910"/>
      <c r="B185" s="910"/>
      <c r="C185" s="910"/>
      <c r="D185" s="910"/>
      <c r="E185" s="279"/>
      <c r="F185" s="323"/>
      <c r="G185" s="559"/>
      <c r="H185" s="559"/>
      <c r="I185" s="913"/>
      <c r="J185" s="914"/>
      <c r="K185" s="870"/>
      <c r="L185" s="915"/>
      <c r="M185" s="927"/>
      <c r="N185" s="928"/>
      <c r="O185" s="905"/>
      <c r="P185" s="906"/>
      <c r="Q185" s="877"/>
      <c r="R185" s="248"/>
      <c r="S185" s="250"/>
      <c r="T185" s="249"/>
      <c r="U185" s="245"/>
      <c r="V185" s="245"/>
      <c r="W185" s="245"/>
      <c r="X185" s="245"/>
      <c r="Y185" s="245"/>
      <c r="Z185" s="245"/>
      <c r="AA185" s="245"/>
      <c r="AB185" s="245"/>
      <c r="AC185" s="246"/>
      <c r="AD185" s="246"/>
      <c r="AE185" s="246"/>
      <c r="AF185" s="246"/>
      <c r="AG185" s="247"/>
      <c r="AH185" s="193"/>
      <c r="AI185" s="193"/>
      <c r="AJ185" s="247"/>
      <c r="AK185" s="183"/>
      <c r="AL185" s="869"/>
      <c r="AM185" s="279"/>
      <c r="AN185" s="293"/>
      <c r="AO185" s="293"/>
      <c r="AP185" s="293"/>
      <c r="AQ185" s="293"/>
      <c r="AR185" s="293"/>
      <c r="AS185" s="293"/>
      <c r="AT185" s="279"/>
      <c r="AU185" s="279"/>
      <c r="AV185" s="279"/>
      <c r="AW185" s="279"/>
    </row>
    <row r="186" spans="1:49" ht="20.100000000000001" customHeight="1">
      <c r="A186" s="910"/>
      <c r="B186" s="910"/>
      <c r="C186" s="910"/>
      <c r="D186" s="910"/>
      <c r="E186" s="325"/>
      <c r="F186" s="326"/>
      <c r="G186" s="325"/>
      <c r="H186" s="325"/>
      <c r="I186" s="913"/>
      <c r="J186" s="914"/>
      <c r="K186" s="870"/>
      <c r="L186" s="915"/>
      <c r="M186" s="927"/>
      <c r="N186" s="419"/>
      <c r="O186" s="162"/>
      <c r="P186" s="203" t="s">
        <v>396</v>
      </c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251"/>
      <c r="AL186" s="869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10"/>
      <c r="B187" s="910"/>
      <c r="C187" s="910"/>
      <c r="D187" s="325"/>
      <c r="E187" s="325"/>
      <c r="F187" s="323"/>
      <c r="G187" s="325"/>
      <c r="H187" s="325"/>
      <c r="I187" s="177"/>
      <c r="J187" s="84"/>
      <c r="K187" s="177"/>
      <c r="L187" s="304"/>
      <c r="M187" s="161" t="s">
        <v>5</v>
      </c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83"/>
      <c r="AL187" s="869"/>
      <c r="AM187" s="283"/>
      <c r="AN187" s="283"/>
      <c r="AO187" s="294"/>
      <c r="AP187" s="294"/>
      <c r="AQ187" s="294"/>
      <c r="AR187" s="294"/>
      <c r="AS187" s="294"/>
      <c r="AT187" s="283"/>
      <c r="AU187" s="283"/>
      <c r="AV187" s="283"/>
      <c r="AW187" s="283"/>
    </row>
    <row r="188" spans="1:49" ht="15" customHeight="1">
      <c r="A188" s="910"/>
      <c r="B188" s="910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60" t="s">
        <v>390</v>
      </c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A189" s="910"/>
      <c r="B189" s="325"/>
      <c r="C189" s="325"/>
      <c r="D189" s="325"/>
      <c r="E189" s="325"/>
      <c r="F189" s="323"/>
      <c r="G189" s="325"/>
      <c r="H189" s="325"/>
      <c r="I189" s="177"/>
      <c r="J189" s="84"/>
      <c r="K189" s="177"/>
      <c r="L189" s="111"/>
      <c r="M189" s="174" t="s">
        <v>21</v>
      </c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F190" s="176"/>
      <c r="G190" s="177"/>
      <c r="H190" s="177"/>
      <c r="I190" s="211"/>
      <c r="J190" s="84"/>
      <c r="L190" s="111"/>
      <c r="M190" s="203" t="s">
        <v>312</v>
      </c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155"/>
      <c r="AD190" s="155"/>
      <c r="AE190" s="155"/>
      <c r="AF190" s="155"/>
      <c r="AG190" s="247"/>
      <c r="AH190" s="161"/>
      <c r="AI190" s="192"/>
      <c r="AJ190" s="160"/>
      <c r="AK190" s="193"/>
      <c r="AL190" s="1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27"/>
      <c r="U194" s="113"/>
      <c r="V194" s="177"/>
      <c r="W194" s="177"/>
      <c r="X194" s="177"/>
      <c r="Y194" s="327"/>
      <c r="Z194" s="177"/>
      <c r="AA194" s="177"/>
      <c r="AB194" s="177"/>
      <c r="AC194" s="306"/>
      <c r="AD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Q196" s="313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N197" s="177"/>
      <c r="O197" s="177"/>
      <c r="P197" s="177"/>
      <c r="Q197" s="313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77" t="s">
        <v>88</v>
      </c>
      <c r="R198" s="992"/>
      <c r="S198" s="903">
        <v>1</v>
      </c>
      <c r="T198" s="991"/>
      <c r="U198" s="877" t="s">
        <v>87</v>
      </c>
      <c r="V198" s="902"/>
      <c r="W198" s="903">
        <v>1</v>
      </c>
      <c r="X198" s="990"/>
      <c r="Y198" s="877" t="s">
        <v>87</v>
      </c>
      <c r="Z198" s="188"/>
      <c r="AA198" s="112">
        <v>1</v>
      </c>
      <c r="AB198" s="306"/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77"/>
      <c r="R199" s="992"/>
      <c r="S199" s="903"/>
      <c r="T199" s="991"/>
      <c r="U199" s="877"/>
      <c r="V199" s="902"/>
      <c r="W199" s="903"/>
      <c r="X199" s="990"/>
      <c r="Y199" s="877"/>
      <c r="Z199" s="418"/>
      <c r="AA199" s="203"/>
      <c r="AB199" s="114" t="s">
        <v>398</v>
      </c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77"/>
      <c r="R200" s="992"/>
      <c r="S200" s="903"/>
      <c r="T200" s="991"/>
      <c r="U200" s="877"/>
      <c r="V200" s="420"/>
      <c r="W200" s="174"/>
      <c r="X200" s="203" t="s">
        <v>397</v>
      </c>
      <c r="Y200" s="245"/>
      <c r="Z200" s="245"/>
      <c r="AA200" s="245"/>
      <c r="AB200" s="550"/>
    </row>
    <row r="201" spans="1:31" ht="15" customHeight="1">
      <c r="G201" s="176"/>
      <c r="H201" s="177"/>
      <c r="I201" s="177"/>
      <c r="J201" s="84"/>
      <c r="K201" s="177"/>
      <c r="L201" s="177"/>
      <c r="M201" s="177"/>
      <c r="Q201" s="877"/>
      <c r="R201" s="250"/>
      <c r="S201" s="250"/>
      <c r="T201" s="249"/>
      <c r="U201" s="245"/>
      <c r="V201" s="245"/>
      <c r="W201" s="245"/>
      <c r="X201" s="245"/>
      <c r="Y201" s="245"/>
      <c r="Z201" s="245"/>
      <c r="AA201" s="245"/>
      <c r="AB201" s="550"/>
    </row>
    <row r="203" spans="1:31" s="35" customFormat="1" ht="17.100000000000001" customHeight="1">
      <c r="A203" s="97"/>
      <c r="B203" s="97"/>
      <c r="C203" s="85"/>
      <c r="D203" s="163"/>
      <c r="E203" s="216"/>
      <c r="F203" s="218"/>
      <c r="G203" s="218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165"/>
      <c r="U203" s="165"/>
      <c r="V203" s="165"/>
      <c r="W203" s="219"/>
      <c r="X203" s="219"/>
    </row>
    <row r="204" spans="1:31" s="34" customFormat="1" ht="11.25">
      <c r="A204" s="34" t="s">
        <v>280</v>
      </c>
    </row>
    <row r="205" spans="1:31" ht="11.25"/>
    <row r="206" spans="1:31" s="12" customFormat="1" ht="15" customHeight="1">
      <c r="C206" s="212"/>
      <c r="D206" s="126"/>
      <c r="E206" s="213"/>
    </row>
    <row r="208" spans="1:31" s="34" customFormat="1" ht="17.100000000000001" customHeight="1">
      <c r="A208" s="34" t="s">
        <v>279</v>
      </c>
    </row>
    <row r="210" spans="1:24" s="35" customFormat="1" ht="17.100000000000001" customHeight="1">
      <c r="A210" s="97"/>
      <c r="B210" s="97"/>
      <c r="C210" s="85"/>
      <c r="D210" s="163"/>
      <c r="E210" s="106">
        <v>1</v>
      </c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8"/>
      <c r="S210" s="108"/>
      <c r="T210" s="108"/>
      <c r="U210" s="109"/>
      <c r="V210" s="109"/>
      <c r="W210" s="109"/>
      <c r="X210" s="110"/>
    </row>
    <row r="212" spans="1:24" s="34" customFormat="1" ht="17.100000000000001" customHeight="1">
      <c r="A212" s="34" t="s">
        <v>280</v>
      </c>
    </row>
    <row r="213" spans="1:24" ht="17.100000000000001" customHeight="1">
      <c r="G213" s="94"/>
      <c r="H213" s="94"/>
    </row>
    <row r="214" spans="1:24" s="35" customFormat="1" ht="17.100000000000001" customHeight="1">
      <c r="A214" s="96"/>
      <c r="B214" s="87"/>
      <c r="C214" s="85"/>
      <c r="D214" s="163"/>
      <c r="E214" s="112" t="s">
        <v>96</v>
      </c>
      <c r="F214" s="107"/>
      <c r="G214" s="107"/>
      <c r="H214" s="107"/>
      <c r="I214" s="107"/>
      <c r="J214" s="108"/>
      <c r="K214" s="108"/>
      <c r="L214" s="108"/>
      <c r="M214" s="109"/>
      <c r="N214" s="109"/>
      <c r="O214" s="109"/>
      <c r="P214" s="110"/>
      <c r="Q214" s="88"/>
      <c r="R214" s="88"/>
      <c r="S214" s="88"/>
      <c r="T214" s="88"/>
      <c r="U214" s="88"/>
      <c r="V214" s="88"/>
      <c r="W214" s="88"/>
      <c r="X214" s="88"/>
    </row>
    <row r="216" spans="1:24" s="34" customFormat="1" ht="17.100000000000001" customHeight="1">
      <c r="A216" s="34" t="s">
        <v>281</v>
      </c>
    </row>
    <row r="217" spans="1:24" ht="17.100000000000001" customHeight="1">
      <c r="G217" s="94"/>
      <c r="H217" s="94"/>
    </row>
    <row r="218" spans="1:24" s="35" customFormat="1" ht="17.100000000000001" customHeight="1">
      <c r="A218" s="96"/>
      <c r="B218" s="87"/>
      <c r="C218" s="85"/>
      <c r="D218" s="163"/>
      <c r="E218" s="112" t="s">
        <v>96</v>
      </c>
      <c r="F218" s="107"/>
      <c r="G218" s="107"/>
      <c r="H218" s="107"/>
      <c r="I218" s="107"/>
      <c r="J218" s="108"/>
      <c r="K218" s="108"/>
      <c r="L218" s="108"/>
      <c r="M218" s="109"/>
      <c r="N218" s="109"/>
      <c r="O218" s="109"/>
      <c r="P218" s="110"/>
      <c r="Q218" s="88"/>
      <c r="R218" s="88"/>
      <c r="S218" s="88"/>
      <c r="T218" s="88"/>
      <c r="U218" s="88"/>
      <c r="V218" s="88"/>
      <c r="W218" s="88"/>
      <c r="X218" s="88"/>
    </row>
    <row r="220" spans="1:24" s="34" customFormat="1" ht="17.100000000000001" customHeight="1">
      <c r="A220" s="34" t="s">
        <v>308</v>
      </c>
      <c r="B220" s="34" t="s">
        <v>309</v>
      </c>
      <c r="C220" s="34" t="s">
        <v>310</v>
      </c>
    </row>
    <row r="222" spans="1:24" s="22" customFormat="1" ht="20.100000000000001" customHeight="1">
      <c r="A222" s="90"/>
      <c r="B222" s="89"/>
      <c r="C222" s="19"/>
      <c r="D222" s="20"/>
      <c r="F222" s="39" t="s">
        <v>84</v>
      </c>
      <c r="G222" s="26"/>
      <c r="I222" s="54"/>
    </row>
    <row r="223" spans="1:24" s="22" customFormat="1" ht="22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9.5">
      <c r="A224" s="90"/>
      <c r="B224" s="91"/>
      <c r="C224" s="19"/>
      <c r="D224" s="32"/>
      <c r="E224" s="31" t="s">
        <v>81</v>
      </c>
      <c r="F224" s="33"/>
      <c r="G224" s="26"/>
      <c r="I224" s="54"/>
    </row>
    <row r="225" spans="1:9" s="22" customFormat="1" ht="13.5" customHeight="1">
      <c r="A225" s="89"/>
      <c r="B225" s="89"/>
      <c r="C225" s="19"/>
      <c r="D225" s="23"/>
      <c r="E225" s="24"/>
      <c r="F225" s="38"/>
      <c r="G225" s="20"/>
      <c r="I225" s="54"/>
    </row>
    <row r="226" spans="1:9" s="22" customFormat="1" ht="20.100000000000001" customHeight="1">
      <c r="A226" s="90"/>
      <c r="B226" s="89"/>
      <c r="C226" s="19"/>
      <c r="D226" s="20"/>
      <c r="F226" s="39" t="s">
        <v>175</v>
      </c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90</v>
      </c>
      <c r="F227" s="33"/>
      <c r="G227" s="26"/>
      <c r="I227" s="54"/>
    </row>
    <row r="228" spans="1:9" s="22" customFormat="1" ht="22.5">
      <c r="A228" s="90"/>
      <c r="B228" s="91"/>
      <c r="C228" s="19"/>
      <c r="D228" s="32"/>
      <c r="E228" s="40" t="s">
        <v>174</v>
      </c>
      <c r="F228" s="33"/>
      <c r="G228" s="26"/>
      <c r="I228" s="54"/>
    </row>
    <row r="229" spans="1:9" s="22" customFormat="1" ht="13.5" customHeight="1">
      <c r="A229" s="89"/>
      <c r="B229" s="89"/>
      <c r="C229" s="19"/>
      <c r="D229" s="23"/>
      <c r="E229" s="24"/>
      <c r="F229" s="38"/>
      <c r="G229" s="20"/>
      <c r="I229" s="54"/>
    </row>
    <row r="230" spans="1:9" s="22" customFormat="1" ht="20.100000000000001" customHeight="1">
      <c r="A230" s="90"/>
      <c r="B230" s="89"/>
      <c r="C230" s="19"/>
      <c r="D230" s="20"/>
      <c r="F230" s="39" t="s">
        <v>176</v>
      </c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90</v>
      </c>
      <c r="F231" s="33"/>
      <c r="G231" s="26"/>
      <c r="I231" s="54"/>
    </row>
    <row r="232" spans="1:9" s="22" customFormat="1" ht="22.5">
      <c r="A232" s="90"/>
      <c r="B232" s="91"/>
      <c r="C232" s="19"/>
      <c r="D232" s="32"/>
      <c r="E232" s="40" t="s">
        <v>174</v>
      </c>
      <c r="F232" s="33"/>
      <c r="G232" s="26"/>
      <c r="I232" s="54"/>
    </row>
    <row r="233" spans="1:9" s="22" customFormat="1" ht="13.5" customHeight="1">
      <c r="A233" s="89"/>
      <c r="B233" s="89"/>
      <c r="C233" s="19"/>
      <c r="D233" s="23"/>
      <c r="E233" s="24"/>
      <c r="F233" s="38"/>
      <c r="G233" s="20"/>
      <c r="I233" s="54"/>
    </row>
    <row r="234" spans="1:9" s="22" customFormat="1" ht="20.100000000000001" customHeight="1">
      <c r="A234" s="90"/>
      <c r="B234" s="89"/>
      <c r="C234" s="19"/>
      <c r="D234" s="20"/>
      <c r="F234" s="39" t="s">
        <v>177</v>
      </c>
      <c r="G234" s="26"/>
      <c r="I234" s="54"/>
    </row>
    <row r="235" spans="1:9" s="22" customFormat="1" ht="22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19.5">
      <c r="A236" s="90"/>
      <c r="B236" s="91"/>
      <c r="C236" s="19"/>
      <c r="D236" s="32"/>
      <c r="E236" s="31" t="s">
        <v>91</v>
      </c>
      <c r="F236" s="33"/>
      <c r="G236" s="26"/>
      <c r="I236" s="54"/>
    </row>
    <row r="237" spans="1:9" s="22" customFormat="1" ht="22.5">
      <c r="A237" s="90"/>
      <c r="B237" s="91"/>
      <c r="C237" s="19"/>
      <c r="D237" s="32"/>
      <c r="E237" s="40" t="s">
        <v>174</v>
      </c>
      <c r="F237" s="33"/>
      <c r="G237" s="26"/>
      <c r="I237" s="54"/>
    </row>
    <row r="238" spans="1:9" s="22" customFormat="1" ht="19.5">
      <c r="A238" s="90"/>
      <c r="B238" s="91"/>
      <c r="C238" s="19"/>
      <c r="D238" s="32"/>
      <c r="E238" s="31" t="s">
        <v>92</v>
      </c>
      <c r="F238" s="33"/>
      <c r="G238" s="26"/>
      <c r="I238" s="54"/>
    </row>
    <row r="240" spans="1:9" s="34" customFormat="1" ht="17.100000000000001" customHeight="1">
      <c r="A240" s="34" t="s">
        <v>329</v>
      </c>
    </row>
    <row r="242" spans="1:83" s="130" customFormat="1" ht="14.25">
      <c r="A242" s="232" t="s">
        <v>53</v>
      </c>
      <c r="B242" s="138" t="s">
        <v>256</v>
      </c>
      <c r="C242" s="139"/>
      <c r="D242" s="141"/>
      <c r="E242" s="588"/>
      <c r="F242" s="424" t="s">
        <v>256</v>
      </c>
      <c r="G242" s="424" t="s">
        <v>256</v>
      </c>
      <c r="H242" s="424" t="s">
        <v>256</v>
      </c>
      <c r="I242" s="427"/>
      <c r="J242" s="425"/>
      <c r="K242" s="426"/>
      <c r="M242" s="594" t="str">
        <f>IF(ISERROR(INDEX(kind_of_nameforms,MATCH(E242,kind_of_forms,0),1)),"",INDEX(kind_of_nameforms,MATCH(E242,kind_of_forms,0),1))</f>
        <v/>
      </c>
    </row>
    <row r="245" spans="1:83" s="361" customFormat="1" ht="15">
      <c r="A245" s="34" t="s">
        <v>436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60"/>
      <c r="V245" s="34"/>
      <c r="W245" s="34"/>
    </row>
    <row r="246" spans="1:83" s="361" customFormat="1" ht="15">
      <c r="D246" s="475"/>
      <c r="E246" s="475"/>
      <c r="F246" s="475"/>
      <c r="G246" s="475"/>
      <c r="H246" s="475"/>
      <c r="I246" s="475"/>
      <c r="J246" s="475"/>
      <c r="K246" s="475"/>
      <c r="L246" s="475"/>
      <c r="U246" s="362"/>
    </row>
    <row r="247" spans="1:83" s="365" customFormat="1" ht="15" customHeight="1">
      <c r="A247" s="88"/>
      <c r="B247" s="235" t="s">
        <v>437</v>
      </c>
      <c r="C247" s="959"/>
      <c r="D247" s="816">
        <v>1</v>
      </c>
      <c r="E247" s="875"/>
      <c r="F247" s="469"/>
      <c r="G247" s="237">
        <v>0</v>
      </c>
      <c r="H247" s="474"/>
      <c r="I247" s="350"/>
      <c r="J247" s="512" t="s">
        <v>558</v>
      </c>
      <c r="K247" s="174"/>
      <c r="L247" s="366"/>
      <c r="M247" s="293">
        <f>mergeValue(H247)</f>
        <v>0</v>
      </c>
      <c r="N247" s="279"/>
      <c r="O247" s="279"/>
      <c r="P247" s="293" t="str">
        <f>IF(ISERROR(MATCH(Q247,MODesc,0)),"n","y")</f>
        <v>n</v>
      </c>
      <c r="Q247" s="279"/>
      <c r="R247" s="293" t="str">
        <f>K247&amp;"("&amp;L247&amp;")"</f>
        <v>()</v>
      </c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5" customFormat="1" ht="15" customHeight="1">
      <c r="A248" s="88"/>
      <c r="B248" s="88"/>
      <c r="C248" s="959"/>
      <c r="D248" s="816"/>
      <c r="E248" s="875"/>
      <c r="F248" s="350"/>
      <c r="G248" s="351"/>
      <c r="H248" s="174" t="s">
        <v>435</v>
      </c>
      <c r="I248" s="351"/>
      <c r="J248" s="351"/>
      <c r="K248" s="367"/>
      <c r="L248" s="366"/>
      <c r="M248" s="279"/>
      <c r="N248" s="279"/>
      <c r="O248" s="279"/>
      <c r="P248" s="279"/>
      <c r="Q248" s="293"/>
      <c r="R248" s="279"/>
      <c r="S248" s="235"/>
      <c r="T248" s="235"/>
      <c r="U248" s="348"/>
      <c r="V248" s="235"/>
      <c r="W248" s="235"/>
      <c r="X248" s="235"/>
      <c r="Y248" s="364"/>
      <c r="Z248" s="364"/>
      <c r="AA248" s="325"/>
      <c r="AB248" s="325"/>
      <c r="AC248" s="325"/>
      <c r="AD248" s="325"/>
      <c r="AE248" s="325"/>
      <c r="AF248" s="325"/>
      <c r="AG248" s="325"/>
      <c r="AH248" s="325"/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  <c r="AT248" s="325"/>
      <c r="AU248" s="325"/>
      <c r="AV248" s="325"/>
      <c r="AW248" s="325"/>
      <c r="AX248" s="325"/>
      <c r="AY248" s="325"/>
      <c r="AZ248" s="325"/>
      <c r="BA248" s="325"/>
      <c r="BB248" s="325"/>
      <c r="BC248" s="325"/>
      <c r="BD248" s="325"/>
      <c r="BE248" s="325"/>
      <c r="BF248" s="325"/>
      <c r="BG248" s="325"/>
      <c r="BH248" s="325"/>
      <c r="BI248" s="325"/>
      <c r="BJ248" s="325"/>
      <c r="BK248" s="325"/>
      <c r="BL248" s="325"/>
      <c r="BM248" s="325"/>
      <c r="BN248" s="325"/>
      <c r="BO248" s="325"/>
      <c r="BP248" s="325"/>
      <c r="BQ248" s="325"/>
      <c r="BR248" s="325"/>
      <c r="BS248" s="325"/>
      <c r="BT248" s="325"/>
      <c r="BU248" s="325"/>
      <c r="BV248" s="364"/>
      <c r="BW248" s="364"/>
      <c r="BX248" s="364"/>
      <c r="BY248" s="364"/>
      <c r="BZ248" s="364"/>
      <c r="CA248" s="364"/>
      <c r="CB248" s="364"/>
      <c r="CC248" s="364"/>
      <c r="CD248" s="364"/>
      <c r="CE248" s="364"/>
    </row>
    <row r="249" spans="1:83" s="361" customFormat="1" ht="15">
      <c r="Q249" s="368"/>
      <c r="U249" s="362"/>
    </row>
    <row r="250" spans="1:83" s="361" customFormat="1" ht="15">
      <c r="A250" s="34" t="s">
        <v>438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69"/>
      <c r="R250" s="34"/>
      <c r="S250" s="34"/>
      <c r="T250" s="34"/>
      <c r="U250" s="360"/>
      <c r="V250" s="34"/>
      <c r="W250" s="34"/>
    </row>
    <row r="251" spans="1:83" s="361" customFormat="1" ht="15">
      <c r="F251" s="475"/>
      <c r="G251" s="475"/>
      <c r="H251" s="475"/>
      <c r="I251" s="475"/>
      <c r="J251" s="475"/>
      <c r="K251" s="475"/>
      <c r="L251" s="475"/>
      <c r="Q251" s="368"/>
      <c r="U251" s="362"/>
    </row>
    <row r="252" spans="1:83" s="365" customFormat="1" ht="15" customHeight="1">
      <c r="A252" s="88"/>
      <c r="B252" s="235" t="s">
        <v>437</v>
      </c>
      <c r="C252" s="960"/>
      <c r="D252" s="349"/>
      <c r="E252" s="596"/>
      <c r="F252" s="961"/>
      <c r="G252" s="816">
        <v>0</v>
      </c>
      <c r="H252" s="958"/>
      <c r="I252" s="350"/>
      <c r="J252" s="512" t="s">
        <v>558</v>
      </c>
      <c r="K252" s="174"/>
      <c r="L252" s="366"/>
      <c r="M252" s="293">
        <f>mergeValue(H252)</f>
        <v>0</v>
      </c>
      <c r="N252" s="279"/>
      <c r="O252" s="279"/>
      <c r="P252" s="279"/>
      <c r="Q252" s="279"/>
      <c r="R252" s="293" t="str">
        <f>K252&amp;"("&amp;L252&amp;")"</f>
        <v>()</v>
      </c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5" customFormat="1" ht="15" customHeight="1">
      <c r="A253" s="88"/>
      <c r="B253" s="88"/>
      <c r="C253" s="960"/>
      <c r="D253" s="349"/>
      <c r="E253" s="596"/>
      <c r="F253" s="961"/>
      <c r="G253" s="816"/>
      <c r="H253" s="958"/>
      <c r="I253" s="351"/>
      <c r="J253" s="351"/>
      <c r="K253" s="174" t="s">
        <v>4</v>
      </c>
      <c r="L253" s="366"/>
      <c r="M253" s="279"/>
      <c r="N253" s="279"/>
      <c r="O253" s="279"/>
      <c r="P253" s="279"/>
      <c r="Q253" s="293"/>
      <c r="R253" s="279"/>
      <c r="S253" s="235"/>
      <c r="T253" s="235"/>
      <c r="U253" s="348"/>
      <c r="V253" s="235"/>
      <c r="W253" s="235"/>
      <c r="X253" s="235"/>
      <c r="Y253" s="364"/>
      <c r="Z253" s="364"/>
      <c r="AA253" s="325"/>
      <c r="AB253" s="325"/>
      <c r="AC253" s="325"/>
      <c r="AD253" s="325"/>
      <c r="AE253" s="325"/>
      <c r="AF253" s="325"/>
      <c r="AG253" s="325"/>
      <c r="AH253" s="325"/>
      <c r="AI253" s="325"/>
      <c r="AJ253" s="325"/>
      <c r="AK253" s="325"/>
      <c r="AL253" s="325"/>
      <c r="AM253" s="325"/>
      <c r="AN253" s="325"/>
      <c r="AO253" s="325"/>
      <c r="AP253" s="325"/>
      <c r="AQ253" s="325"/>
      <c r="AR253" s="325"/>
      <c r="AS253" s="325"/>
      <c r="AT253" s="325"/>
      <c r="AU253" s="325"/>
      <c r="AV253" s="325"/>
      <c r="AW253" s="325"/>
      <c r="AX253" s="325"/>
      <c r="AY253" s="325"/>
      <c r="AZ253" s="325"/>
      <c r="BA253" s="325"/>
      <c r="BB253" s="325"/>
      <c r="BC253" s="325"/>
      <c r="BD253" s="325"/>
      <c r="BE253" s="325"/>
      <c r="BF253" s="325"/>
      <c r="BG253" s="325"/>
      <c r="BH253" s="325"/>
      <c r="BI253" s="325"/>
      <c r="BJ253" s="325"/>
      <c r="BK253" s="325"/>
      <c r="BL253" s="325"/>
      <c r="BM253" s="325"/>
      <c r="BN253" s="325"/>
      <c r="BO253" s="325"/>
      <c r="BP253" s="325"/>
      <c r="BQ253" s="325"/>
      <c r="BR253" s="325"/>
      <c r="BS253" s="325"/>
      <c r="BT253" s="325"/>
      <c r="BU253" s="325"/>
      <c r="BV253" s="364"/>
      <c r="BW253" s="364"/>
      <c r="BX253" s="364"/>
      <c r="BY253" s="364"/>
      <c r="BZ253" s="364"/>
      <c r="CA253" s="364"/>
      <c r="CB253" s="364"/>
      <c r="CC253" s="364"/>
      <c r="CD253" s="364"/>
      <c r="CE253" s="364"/>
    </row>
    <row r="254" spans="1:83" s="361" customFormat="1" ht="15">
      <c r="Q254" s="368"/>
      <c r="U254" s="362"/>
    </row>
    <row r="255" spans="1:83" s="361" customFormat="1" ht="15">
      <c r="A255" s="34" t="s">
        <v>439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69"/>
      <c r="R255" s="34"/>
      <c r="S255" s="34"/>
      <c r="T255" s="34"/>
      <c r="U255" s="360"/>
      <c r="V255" s="34"/>
      <c r="W255" s="34"/>
    </row>
    <row r="256" spans="1:83" s="361" customFormat="1" ht="15">
      <c r="Q256" s="368"/>
      <c r="U256" s="362"/>
    </row>
    <row r="257" spans="1:83" s="365" customFormat="1" ht="15" customHeight="1">
      <c r="A257" s="88"/>
      <c r="B257" s="235" t="s">
        <v>437</v>
      </c>
      <c r="C257" s="516"/>
      <c r="D257" s="361"/>
      <c r="E257" s="597"/>
      <c r="F257" s="361"/>
      <c r="G257" s="361"/>
      <c r="H257" s="361"/>
      <c r="I257" s="307"/>
      <c r="J257" s="237">
        <v>0</v>
      </c>
      <c r="K257" s="515"/>
      <c r="L257" s="347"/>
      <c r="M257" s="293">
        <f>mergeValue(H257)</f>
        <v>0</v>
      </c>
      <c r="N257" s="279"/>
      <c r="O257" s="279"/>
      <c r="P257" s="279"/>
      <c r="Q257" s="279"/>
      <c r="R257" s="293" t="str">
        <f>K257&amp;" ("&amp;L257&amp;")"</f>
        <v xml:space="preserve"> ()</v>
      </c>
      <c r="S257" s="235"/>
      <c r="T257" s="235"/>
      <c r="U257" s="348"/>
      <c r="V257" s="235"/>
      <c r="W257" s="235"/>
      <c r="X257" s="235"/>
      <c r="Y257" s="364"/>
      <c r="Z257" s="364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  <c r="AT257" s="325"/>
      <c r="AU257" s="325"/>
      <c r="AV257" s="325"/>
      <c r="AW257" s="325"/>
      <c r="AX257" s="325"/>
      <c r="AY257" s="325"/>
      <c r="AZ257" s="325"/>
      <c r="BA257" s="325"/>
      <c r="BB257" s="325"/>
      <c r="BC257" s="325"/>
      <c r="BD257" s="325"/>
      <c r="BE257" s="325"/>
      <c r="BF257" s="325"/>
      <c r="BG257" s="325"/>
      <c r="BH257" s="325"/>
      <c r="BI257" s="325"/>
      <c r="BJ257" s="325"/>
      <c r="BK257" s="325"/>
      <c r="BL257" s="325"/>
      <c r="BM257" s="325"/>
      <c r="BN257" s="325"/>
      <c r="BO257" s="325"/>
      <c r="BP257" s="325"/>
      <c r="BQ257" s="325"/>
      <c r="BR257" s="325"/>
      <c r="BS257" s="325"/>
      <c r="BT257" s="325"/>
      <c r="BU257" s="325"/>
      <c r="BV257" s="364"/>
      <c r="BW257" s="364"/>
      <c r="BX257" s="364"/>
      <c r="BY257" s="364"/>
      <c r="BZ257" s="364"/>
      <c r="CA257" s="364"/>
      <c r="CB257" s="364"/>
      <c r="CC257" s="364"/>
      <c r="CD257" s="364"/>
      <c r="CE257" s="364"/>
    </row>
    <row r="259" spans="1:83" ht="11.25"/>
    <row r="260" spans="1:83" s="34" customFormat="1" ht="11.25">
      <c r="A260" s="34" t="s">
        <v>485</v>
      </c>
    </row>
    <row r="261" spans="1:83" ht="11.25"/>
    <row r="262" spans="1:83" s="35" customFormat="1" ht="20.100000000000001" customHeight="1">
      <c r="A262" s="96"/>
      <c r="B262" s="235"/>
      <c r="C262" s="85"/>
      <c r="D262" s="236"/>
      <c r="E262" s="395"/>
      <c r="F262" s="391"/>
      <c r="G262" s="396"/>
      <c r="I262" s="293"/>
      <c r="J262" s="293"/>
    </row>
    <row r="263" spans="1:83" ht="11.25"/>
    <row r="264" spans="1:83" ht="11.25"/>
    <row r="265" spans="1:83" s="34" customFormat="1" ht="11.25">
      <c r="A265" s="34" t="s">
        <v>501</v>
      </c>
    </row>
    <row r="266" spans="1:83" ht="11.25"/>
    <row r="267" spans="1:83" s="35" customFormat="1" ht="20.100000000000001" customHeight="1">
      <c r="A267" s="387"/>
      <c r="B267" s="235"/>
      <c r="C267" s="85"/>
      <c r="D267" s="236"/>
      <c r="E267" s="399"/>
      <c r="F267" s="398" t="s">
        <v>490</v>
      </c>
      <c r="G267" s="398" t="s">
        <v>490</v>
      </c>
      <c r="H267" s="425"/>
      <c r="I267" s="293"/>
      <c r="K267" s="293"/>
      <c r="L267" s="293"/>
    </row>
    <row r="268" spans="1:83" ht="11.25"/>
    <row r="269" spans="1:83" ht="11.25"/>
    <row r="270" spans="1:83" s="34" customFormat="1" ht="11.25">
      <c r="A270" s="34" t="s">
        <v>502</v>
      </c>
    </row>
    <row r="271" spans="1:83" ht="11.25"/>
    <row r="272" spans="1:83" s="35" customFormat="1" ht="20.100000000000001" customHeight="1">
      <c r="A272" s="387"/>
      <c r="B272" s="235"/>
      <c r="C272" s="85"/>
      <c r="D272" s="236"/>
      <c r="E272" s="399"/>
      <c r="F272" s="398" t="s">
        <v>490</v>
      </c>
      <c r="G272" s="532"/>
      <c r="H272" s="398" t="s">
        <v>490</v>
      </c>
      <c r="I272" s="293"/>
      <c r="K272" s="293"/>
      <c r="L272" s="293"/>
    </row>
    <row r="273" spans="1:20" ht="11.25"/>
    <row r="274" spans="1:20" ht="11.25"/>
    <row r="275" spans="1:20" s="34" customFormat="1" ht="11.25">
      <c r="A275" s="34" t="s">
        <v>503</v>
      </c>
    </row>
    <row r="276" spans="1:20" ht="11.25"/>
    <row r="277" spans="1:20" s="35" customFormat="1" ht="20.100000000000001" customHeight="1">
      <c r="A277" s="387"/>
      <c r="B277" s="235"/>
      <c r="C277" s="85"/>
      <c r="D277" s="236"/>
      <c r="E277" s="406">
        <f>E276</f>
        <v>0</v>
      </c>
      <c r="F277" s="398" t="s">
        <v>490</v>
      </c>
      <c r="G277" s="532"/>
      <c r="H277" s="398" t="s">
        <v>490</v>
      </c>
      <c r="I277" s="293"/>
      <c r="K277" s="293"/>
      <c r="L277" s="293"/>
    </row>
    <row r="278" spans="1:20" s="35" customFormat="1" ht="14.25">
      <c r="A278" s="387"/>
      <c r="B278" s="235"/>
      <c r="C278" s="85"/>
      <c r="D278" s="101"/>
      <c r="E278" s="407"/>
      <c r="F278" s="408"/>
      <c r="G278"/>
      <c r="H278" s="408"/>
      <c r="I278" s="293"/>
      <c r="K278" s="293"/>
      <c r="L278" s="293"/>
    </row>
    <row r="280" spans="1:20" s="34" customFormat="1" ht="11.25">
      <c r="A280" s="34" t="s">
        <v>504</v>
      </c>
    </row>
    <row r="281" spans="1:20" ht="11.25"/>
    <row r="282" spans="1:20" s="35" customFormat="1" ht="20.100000000000001" customHeight="1">
      <c r="A282" s="387"/>
      <c r="B282" s="235"/>
      <c r="C282" s="85"/>
      <c r="D282" s="236"/>
      <c r="E282" s="406">
        <f>E281</f>
        <v>0</v>
      </c>
      <c r="F282" s="398" t="s">
        <v>490</v>
      </c>
      <c r="G282" s="409"/>
      <c r="H282" s="398" t="s">
        <v>490</v>
      </c>
      <c r="I282" s="293"/>
      <c r="K282" s="293"/>
      <c r="L282" s="293"/>
    </row>
    <row r="285" spans="1:20" s="34" customFormat="1" ht="17.100000000000001" customHeight="1">
      <c r="A285" s="34" t="s">
        <v>548</v>
      </c>
    </row>
    <row r="287" spans="1:20" s="240" customFormat="1" ht="409.5">
      <c r="A287" s="868">
        <v>1</v>
      </c>
      <c r="B287" s="295"/>
      <c r="C287" s="295"/>
      <c r="D287" s="295"/>
      <c r="F287" s="448" t="str">
        <f>"2." &amp;mergeValue(A287)</f>
        <v>2.1</v>
      </c>
      <c r="G287" s="535" t="s">
        <v>535</v>
      </c>
      <c r="H287" s="429"/>
      <c r="I287" s="268" t="s">
        <v>631</v>
      </c>
      <c r="J287" s="447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90">
      <c r="A288" s="868"/>
      <c r="B288" s="295"/>
      <c r="C288" s="295"/>
      <c r="D288" s="295"/>
      <c r="F288" s="448" t="str">
        <f>"3." &amp;mergeValue(A288)</f>
        <v>3.1</v>
      </c>
      <c r="G288" s="535" t="s">
        <v>536</v>
      </c>
      <c r="H288" s="429"/>
      <c r="I288" s="268" t="s">
        <v>629</v>
      </c>
      <c r="J288" s="447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45">
      <c r="A289" s="868"/>
      <c r="B289" s="295"/>
      <c r="C289" s="295"/>
      <c r="D289" s="295"/>
      <c r="F289" s="448" t="str">
        <f>"4."&amp;mergeValue(A289)</f>
        <v>4.1</v>
      </c>
      <c r="G289" s="535" t="s">
        <v>537</v>
      </c>
      <c r="H289" s="430" t="s">
        <v>490</v>
      </c>
      <c r="I289" s="268"/>
      <c r="J289" s="447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01.25">
      <c r="A290" s="868"/>
      <c r="B290" s="868">
        <v>1</v>
      </c>
      <c r="C290" s="457"/>
      <c r="D290" s="457"/>
      <c r="F290" s="448" t="str">
        <f>"4."&amp;mergeValue(A290) &amp;"."&amp;mergeValue(B290)</f>
        <v>4.1.1</v>
      </c>
      <c r="G290" s="436" t="s">
        <v>633</v>
      </c>
      <c r="H290" s="429" t="str">
        <f>IF(region_name="","",region_name)</f>
        <v>Ярославская область</v>
      </c>
      <c r="I290" s="268" t="s">
        <v>540</v>
      </c>
      <c r="J290" s="447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191.25">
      <c r="A291" s="868"/>
      <c r="B291" s="868"/>
      <c r="C291" s="868">
        <v>1</v>
      </c>
      <c r="D291" s="457"/>
      <c r="F291" s="448" t="str">
        <f>"4."&amp;mergeValue(A291) &amp;"."&amp;mergeValue(B291)&amp;"."&amp;mergeValue(C291)</f>
        <v>4.1.1.1</v>
      </c>
      <c r="G291" s="456" t="s">
        <v>538</v>
      </c>
      <c r="H291" s="429"/>
      <c r="I291" s="268" t="s">
        <v>541</v>
      </c>
      <c r="J291" s="447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33.75" customHeight="1">
      <c r="A292" s="868"/>
      <c r="B292" s="868"/>
      <c r="C292" s="868"/>
      <c r="D292" s="457">
        <v>1</v>
      </c>
      <c r="F292" s="448" t="str">
        <f>"4."&amp;mergeValue(A292) &amp;"."&amp;mergeValue(B292)&amp;"."&amp;mergeValue(C292)&amp;"."&amp;mergeValue(D292)</f>
        <v>4.1.1.1.1</v>
      </c>
      <c r="G292" s="538" t="s">
        <v>539</v>
      </c>
      <c r="H292" s="429"/>
      <c r="I292" s="869" t="s">
        <v>632</v>
      </c>
      <c r="J292" s="447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68"/>
      <c r="B293" s="868"/>
      <c r="C293" s="868"/>
      <c r="D293" s="457"/>
      <c r="F293" s="542"/>
      <c r="G293" s="543" t="s">
        <v>4</v>
      </c>
      <c r="H293" s="544"/>
      <c r="I293" s="869"/>
      <c r="J293" s="447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68"/>
      <c r="B294" s="868"/>
      <c r="C294" s="457"/>
      <c r="D294" s="457"/>
      <c r="F294" s="453"/>
      <c r="G294" s="160" t="s">
        <v>435</v>
      </c>
      <c r="H294" s="454"/>
      <c r="I294" s="455"/>
      <c r="J294" s="447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868"/>
      <c r="B295" s="295"/>
      <c r="C295" s="295"/>
      <c r="D295" s="295"/>
      <c r="F295" s="453"/>
      <c r="G295" s="174" t="s">
        <v>547</v>
      </c>
      <c r="H295" s="454"/>
      <c r="I295" s="455"/>
      <c r="J295" s="447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  <row r="296" spans="1:20" s="240" customFormat="1" ht="18.75">
      <c r="A296" s="295"/>
      <c r="B296" s="295"/>
      <c r="C296" s="295"/>
      <c r="D296" s="295"/>
      <c r="F296" s="453"/>
      <c r="G296" s="203" t="s">
        <v>546</v>
      </c>
      <c r="H296" s="454"/>
      <c r="I296" s="455"/>
      <c r="J296" s="447"/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</row>
  </sheetData>
  <sheetProtection formatColumns="0" formatRows="0"/>
  <dataConsolidate leftLabels="1" link="1"/>
  <mergeCells count="229">
    <mergeCell ref="AL182:AL187"/>
    <mergeCell ref="U152:U153"/>
    <mergeCell ref="X182:X183"/>
    <mergeCell ref="T182:T184"/>
    <mergeCell ref="W182:W183"/>
    <mergeCell ref="V182:V183"/>
    <mergeCell ref="U182:U184"/>
    <mergeCell ref="S182:S184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4:V114"/>
    <mergeCell ref="O115:V115"/>
    <mergeCell ref="T118:T119"/>
    <mergeCell ref="O117:V117"/>
    <mergeCell ref="O131:V131"/>
    <mergeCell ref="U118:U119"/>
    <mergeCell ref="O129:V129"/>
    <mergeCell ref="Y198:Y199"/>
    <mergeCell ref="X198:X199"/>
    <mergeCell ref="W198:W199"/>
    <mergeCell ref="Y182:Y183"/>
    <mergeCell ref="V198:V199"/>
    <mergeCell ref="Q198:Q201"/>
    <mergeCell ref="U198:U200"/>
    <mergeCell ref="T198:T200"/>
    <mergeCell ref="R198:R200"/>
    <mergeCell ref="S198:S200"/>
    <mergeCell ref="D9:D12"/>
    <mergeCell ref="D14:D17"/>
    <mergeCell ref="S34:S35"/>
    <mergeCell ref="O9:O10"/>
    <mergeCell ref="R25:T26"/>
    <mergeCell ref="I9:I11"/>
    <mergeCell ref="H14:H16"/>
    <mergeCell ref="J14:J16"/>
    <mergeCell ref="I150:I155"/>
    <mergeCell ref="I133:I138"/>
    <mergeCell ref="I116:I121"/>
    <mergeCell ref="K14:K16"/>
    <mergeCell ref="T50:T51"/>
    <mergeCell ref="J117:J120"/>
    <mergeCell ref="J151:J154"/>
    <mergeCell ref="M14:M15"/>
    <mergeCell ref="O14:O15"/>
    <mergeCell ref="R82:R83"/>
    <mergeCell ref="L14:L15"/>
    <mergeCell ref="O25:Q25"/>
    <mergeCell ref="O134:V134"/>
    <mergeCell ref="S27:T27"/>
    <mergeCell ref="J134:J137"/>
    <mergeCell ref="T135:T136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A61:A72"/>
    <mergeCell ref="D80:D85"/>
    <mergeCell ref="I64:I69"/>
    <mergeCell ref="I80:I85"/>
    <mergeCell ref="S82:S83"/>
    <mergeCell ref="D247:D248"/>
    <mergeCell ref="E247:E248"/>
    <mergeCell ref="D182:D186"/>
    <mergeCell ref="B62:B71"/>
    <mergeCell ref="C63:C70"/>
    <mergeCell ref="A77:A88"/>
    <mergeCell ref="B78:B87"/>
    <mergeCell ref="C79:C86"/>
    <mergeCell ref="R135:R136"/>
    <mergeCell ref="R152:R153"/>
    <mergeCell ref="L167:L171"/>
    <mergeCell ref="S152:S153"/>
    <mergeCell ref="R182:R184"/>
    <mergeCell ref="M167:M171"/>
    <mergeCell ref="P182:P185"/>
    <mergeCell ref="Q182:Q185"/>
    <mergeCell ref="L182:L186"/>
    <mergeCell ref="M182:M186"/>
    <mergeCell ref="O182:O185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M167:AM172"/>
    <mergeCell ref="Z167:Z168"/>
    <mergeCell ref="Y167:Y168"/>
    <mergeCell ref="U167:U169"/>
    <mergeCell ref="U135:U136"/>
    <mergeCell ref="S167:S169"/>
    <mergeCell ref="N181:AK181"/>
    <mergeCell ref="Q167:Q170"/>
    <mergeCell ref="W167:W168"/>
    <mergeCell ref="N180:AK180"/>
    <mergeCell ref="P167:P170"/>
    <mergeCell ref="R167:R170"/>
    <mergeCell ref="X167:X168"/>
    <mergeCell ref="O147:V147"/>
    <mergeCell ref="O167:O170"/>
    <mergeCell ref="T167:T169"/>
    <mergeCell ref="O150:V150"/>
    <mergeCell ref="T152:T153"/>
    <mergeCell ref="V167:V169"/>
    <mergeCell ref="N179:AK179"/>
    <mergeCell ref="N164:AL164"/>
    <mergeCell ref="N165:AL165"/>
    <mergeCell ref="N166:AL166"/>
    <mergeCell ref="O151:V151"/>
    <mergeCell ref="A287:A295"/>
    <mergeCell ref="C291:C293"/>
    <mergeCell ref="I292:I293"/>
    <mergeCell ref="N167:N171"/>
    <mergeCell ref="B180:B188"/>
    <mergeCell ref="H252:H253"/>
    <mergeCell ref="B165:B173"/>
    <mergeCell ref="I182:I186"/>
    <mergeCell ref="J182:J186"/>
    <mergeCell ref="N182:N185"/>
    <mergeCell ref="D167:D171"/>
    <mergeCell ref="A179:A189"/>
    <mergeCell ref="A164:A174"/>
    <mergeCell ref="B290:B294"/>
    <mergeCell ref="C247:C248"/>
    <mergeCell ref="C252:C253"/>
    <mergeCell ref="K182:K186"/>
    <mergeCell ref="K167:K171"/>
    <mergeCell ref="I167:I171"/>
    <mergeCell ref="J167:J171"/>
    <mergeCell ref="F252:F253"/>
    <mergeCell ref="G252:G253"/>
    <mergeCell ref="C181:C187"/>
    <mergeCell ref="C166:C172"/>
    <mergeCell ref="O149:V149"/>
    <mergeCell ref="R118:R119"/>
    <mergeCell ref="O130:V130"/>
    <mergeCell ref="O132:V132"/>
    <mergeCell ref="O80:V80"/>
    <mergeCell ref="O81:V81"/>
    <mergeCell ref="S118:S119"/>
    <mergeCell ref="O146:V146"/>
    <mergeCell ref="O113:V113"/>
    <mergeCell ref="O112:V112"/>
    <mergeCell ref="O148:V148"/>
    <mergeCell ref="S135:S136"/>
    <mergeCell ref="AD97:AD101"/>
    <mergeCell ref="N97:N99"/>
    <mergeCell ref="Y97:Y99"/>
    <mergeCell ref="Z97:Z99"/>
    <mergeCell ref="A92:A105"/>
    <mergeCell ref="B93:B104"/>
    <mergeCell ref="C94:C103"/>
    <mergeCell ref="D95:D102"/>
    <mergeCell ref="H95:H102"/>
    <mergeCell ref="E96:E101"/>
    <mergeCell ref="I96:I101"/>
    <mergeCell ref="F97:F100"/>
    <mergeCell ref="O92:AC92"/>
    <mergeCell ref="O93:AC93"/>
    <mergeCell ref="O94:AC94"/>
    <mergeCell ref="O95:AC95"/>
    <mergeCell ref="O96:AC96"/>
    <mergeCell ref="AA97:AA99"/>
    <mergeCell ref="AB97:AB99"/>
    <mergeCell ref="J97:J100"/>
  </mergeCells>
  <phoneticPr fontId="11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2 M182 I282 E257 R9:S9 R14:S14 W112:W119 O64:V64 W146:W153 W129:W136 I294:I296 J9 E4 J14 AB198 U210:X210 W203:X203 F227:F228 F231:F232 F235:F238 F223:F224 M214:P214 M218:P218 O32 AC194 M167:M171 G277 E206 F242:H242 I267 E272 G262 E262 E267 G272 I272 I277:I278 E278 O48 E247:E248 O95:AC95">
      <formula1>900</formula1>
    </dataValidation>
    <dataValidation type="decimal" allowBlank="1" showErrorMessage="1" errorTitle="Ошибка" error="Допускается ввод только действительных чисел!" sqref="Y194 X198:X199 AD167:AG167 Q167:Q170 AC182:AF182 P1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7 U66:U67 Y198 U198 Q198 R167 S34:S35 S50:S51 U118:U119 AB97:AB99 U50:U51 U152:U153 S152:S153 S135:S136 S118:S119 U135:U136 U82:U83 S82:S83 G9 K9 O9 Z167 V167 AI173:AI175 AI167 Y182 Q182 U182 AH182 U34:U35 AJ182 AK167 Z97:Z99 AB107 Z10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5:R136 T135:T136 AA97:AA99 Y97:Y98 R118:R119 T118:T119 R50 R152:R153 T50:T51 T152:T153 AG182 AI182 R66 I242 T34:T35 J218:L218 T66:T67 T203:V203 R210:T210 J214:L214 AJ167 AH167 AA107 Y107"/>
    <dataValidation allowBlank="1" promptTitle="checkPeriodRange" sqref="AF183:AK183 Q51 Q153 Q136 Q119 AG168:AL168 Q35 Q67 Q83 R99:X99"/>
    <dataValidation type="list" allowBlank="1" showInputMessage="1" showErrorMessage="1" errorTitle="Ошибка" error="Выберите значение из списка" sqref="U194">
      <formula1>kind_of_diameters2</formula1>
    </dataValidation>
    <dataValidation type="decimal" allowBlank="1" showErrorMessage="1" errorTitle="Ошибка" error="Допускается ввод только неотрицательных чисел!" sqref="O152 F218:I218 F214:I214 F210:Q210 H203:S203 Q1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3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3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4 O117 O151">
      <formula1>kind_of_cons</formula1>
    </dataValidation>
    <dataValidation type="list" allowBlank="1" showInputMessage="1" showErrorMessage="1" errorTitle="Ошибка" error="Выберите значение из списка" sqref="O150">
      <formula1>kind_of_scheme_in</formula1>
    </dataValidation>
    <dataValidation type="list" allowBlank="1" showInputMessage="1" showErrorMessage="1" errorTitle="Ошибка" error="Выберите значение из списка" sqref="O49 O65 O33 O81 O96:P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2">
      <formula1>kind_of_heat_transfer</formula1>
    </dataValidation>
    <dataValidation type="list" allowBlank="1" showInputMessage="1" showErrorMessage="1" errorTitle="Ошибка" error="Выберите значение из списка" sqref="M118 M135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2 J242 H267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2">
      <formula1>"a"</formula1>
    </dataValidation>
    <dataValidation allowBlank="1" sqref="S68:S73 S36:S41 S84:S89 S52:S57 Z100:Z106"/>
    <dataValidation type="list" allowBlank="1" showInputMessage="1" showErrorMessage="1" errorTitle="Ошибка" error="Выберите значение из списка" prompt="Выберите значение из списка" sqref="E24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7 M98">
      <formula1>900</formula1>
    </dataValidation>
    <dataValidation type="decimal" allowBlank="1" showErrorMessage="1" errorTitle="Ошибка" error="Допускается ввод только действительных чисел!" sqref="P98:R98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6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70</v>
      </c>
      <c r="B1" s="153" t="s">
        <v>367</v>
      </c>
      <c r="C1" s="153" t="s">
        <v>89</v>
      </c>
      <c r="D1" s="153" t="s">
        <v>86</v>
      </c>
      <c r="E1" s="153" t="s">
        <v>188</v>
      </c>
      <c r="F1" s="153" t="s">
        <v>228</v>
      </c>
      <c r="G1" s="153" t="s">
        <v>205</v>
      </c>
      <c r="H1" s="153" t="s">
        <v>209</v>
      </c>
      <c r="I1" s="153" t="s">
        <v>227</v>
      </c>
      <c r="J1" s="153" t="s">
        <v>244</v>
      </c>
      <c r="K1" s="153" t="s">
        <v>248</v>
      </c>
      <c r="L1" s="153"/>
      <c r="M1" s="153"/>
      <c r="N1" s="98" t="s">
        <v>284</v>
      </c>
      <c r="O1" s="153" t="s">
        <v>275</v>
      </c>
      <c r="P1" s="153" t="s">
        <v>299</v>
      </c>
      <c r="Q1" s="153" t="s">
        <v>343</v>
      </c>
      <c r="R1" s="153" t="s">
        <v>24</v>
      </c>
      <c r="S1" s="153" t="s">
        <v>32</v>
      </c>
      <c r="T1" s="190" t="s">
        <v>38</v>
      </c>
      <c r="U1" s="190" t="s">
        <v>43</v>
      </c>
      <c r="V1" s="600"/>
      <c r="W1" s="601" t="s">
        <v>328</v>
      </c>
      <c r="X1" s="524" t="s">
        <v>297</v>
      </c>
      <c r="Y1" s="524" t="s">
        <v>311</v>
      </c>
      <c r="Z1" s="153"/>
      <c r="AA1" s="286" t="s">
        <v>368</v>
      </c>
      <c r="AB1" s="286"/>
      <c r="AC1" s="286" t="s">
        <v>369</v>
      </c>
      <c r="AD1" s="286"/>
      <c r="AF1" s="190" t="s">
        <v>340</v>
      </c>
      <c r="AH1" s="153" t="s">
        <v>341</v>
      </c>
      <c r="AI1" s="153" t="s">
        <v>342</v>
      </c>
      <c r="AK1" s="153" t="s">
        <v>359</v>
      </c>
      <c r="AM1" s="153" t="s">
        <v>360</v>
      </c>
      <c r="AP1" s="153" t="s">
        <v>380</v>
      </c>
      <c r="AQ1" s="153" t="s">
        <v>379</v>
      </c>
      <c r="AS1" s="524" t="s">
        <v>385</v>
      </c>
      <c r="AU1" s="190" t="s">
        <v>406</v>
      </c>
      <c r="AW1" s="527" t="s">
        <v>587</v>
      </c>
      <c r="AX1" s="527" t="s">
        <v>588</v>
      </c>
      <c r="AZ1" s="994" t="s">
        <v>621</v>
      </c>
      <c r="BA1" s="99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6" t="s">
        <v>189</v>
      </c>
      <c r="F2" s="146" t="s">
        <v>229</v>
      </c>
      <c r="G2" s="146" t="s">
        <v>203</v>
      </c>
      <c r="H2" s="146" t="s">
        <v>207</v>
      </c>
      <c r="I2" s="146" t="s">
        <v>96</v>
      </c>
      <c r="J2" s="146" t="s">
        <v>245</v>
      </c>
      <c r="K2" s="147" t="s">
        <v>249</v>
      </c>
      <c r="L2" s="224" t="s">
        <v>249</v>
      </c>
      <c r="M2" s="147">
        <v>1</v>
      </c>
      <c r="N2" s="99" t="s">
        <v>288</v>
      </c>
      <c r="O2" s="147" t="s">
        <v>373</v>
      </c>
      <c r="P2" s="225" t="s">
        <v>45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2">
        <v>1</v>
      </c>
      <c r="W2" s="603"/>
      <c r="X2" s="604">
        <v>111</v>
      </c>
      <c r="Y2" s="43"/>
      <c r="Z2" s="186"/>
      <c r="AA2" s="303" t="s">
        <v>388</v>
      </c>
      <c r="AB2" s="288" t="s">
        <v>388</v>
      </c>
      <c r="AC2" s="43" t="s">
        <v>313</v>
      </c>
      <c r="AD2" s="288" t="s">
        <v>313</v>
      </c>
      <c r="AF2" s="44" t="s">
        <v>39</v>
      </c>
      <c r="AH2" s="146" t="s">
        <v>345</v>
      </c>
      <c r="AI2" s="146" t="s">
        <v>345</v>
      </c>
      <c r="AK2" s="146" t="s">
        <v>351</v>
      </c>
      <c r="AM2" s="146" t="s">
        <v>361</v>
      </c>
      <c r="AP2" s="779" t="s">
        <v>662</v>
      </c>
      <c r="AQ2" s="43" t="s">
        <v>661</v>
      </c>
      <c r="AS2" s="43" t="s">
        <v>383</v>
      </c>
      <c r="AU2" s="44" t="s">
        <v>399</v>
      </c>
      <c r="AW2" s="528" t="s">
        <v>589</v>
      </c>
      <c r="AX2" s="529" t="s">
        <v>589</v>
      </c>
      <c r="AZ2" s="586" t="s">
        <v>622</v>
      </c>
      <c r="BA2" s="587" t="s">
        <v>623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6" t="s">
        <v>190</v>
      </c>
      <c r="F3" s="146" t="s">
        <v>230</v>
      </c>
      <c r="G3" s="146" t="s">
        <v>204</v>
      </c>
      <c r="H3" s="146" t="s">
        <v>208</v>
      </c>
      <c r="I3" s="146" t="s">
        <v>52</v>
      </c>
      <c r="J3" s="146" t="s">
        <v>285</v>
      </c>
      <c r="K3" s="147" t="s">
        <v>251</v>
      </c>
      <c r="L3" s="147" t="s">
        <v>251</v>
      </c>
      <c r="M3" s="147">
        <v>2</v>
      </c>
      <c r="N3" s="99" t="s">
        <v>262</v>
      </c>
      <c r="O3" s="224" t="s">
        <v>374</v>
      </c>
      <c r="P3" s="225" t="s">
        <v>46</v>
      </c>
      <c r="Q3" s="227" t="s">
        <v>304</v>
      </c>
      <c r="R3" s="226" t="s">
        <v>306</v>
      </c>
      <c r="S3" s="228" t="s">
        <v>30</v>
      </c>
      <c r="T3" s="229" t="s">
        <v>34</v>
      </c>
      <c r="U3" s="224" t="s">
        <v>40</v>
      </c>
      <c r="V3" s="602">
        <v>2</v>
      </c>
      <c r="W3" s="603"/>
      <c r="X3" s="604" t="s">
        <v>661</v>
      </c>
      <c r="Y3" s="43" t="s">
        <v>665</v>
      </c>
      <c r="Z3" s="186"/>
      <c r="AA3" s="303" t="s">
        <v>387</v>
      </c>
      <c r="AB3" s="288" t="s">
        <v>387</v>
      </c>
      <c r="AC3" s="43" t="s">
        <v>314</v>
      </c>
      <c r="AD3" s="288" t="s">
        <v>314</v>
      </c>
      <c r="AF3" s="44" t="s">
        <v>40</v>
      </c>
      <c r="AH3" s="146" t="s">
        <v>370</v>
      </c>
      <c r="AI3" s="146" t="s">
        <v>349</v>
      </c>
      <c r="AK3" s="146" t="s">
        <v>352</v>
      </c>
      <c r="AM3" s="146" t="s">
        <v>362</v>
      </c>
      <c r="AP3" s="779" t="s">
        <v>661</v>
      </c>
      <c r="AQ3" s="43" t="s">
        <v>664</v>
      </c>
      <c r="AS3" s="43" t="s">
        <v>384</v>
      </c>
      <c r="AU3" s="44" t="s">
        <v>400</v>
      </c>
      <c r="AW3" s="528" t="s">
        <v>590</v>
      </c>
      <c r="AX3" s="529" t="s">
        <v>590</v>
      </c>
      <c r="AZ3" s="149" t="s">
        <v>668</v>
      </c>
      <c r="BA3" s="226" t="s">
        <v>667</v>
      </c>
    </row>
    <row r="4" spans="1:53" ht="66.75" customHeight="1">
      <c r="A4" s="5" t="s">
        <v>106</v>
      </c>
      <c r="B4" s="43">
        <v>2002</v>
      </c>
      <c r="C4" s="43">
        <v>2015</v>
      </c>
      <c r="E4" s="146" t="s">
        <v>191</v>
      </c>
      <c r="F4" s="146" t="s">
        <v>231</v>
      </c>
      <c r="H4" s="146" t="s">
        <v>2</v>
      </c>
      <c r="I4" s="146" t="s">
        <v>53</v>
      </c>
      <c r="J4" s="146" t="s">
        <v>286</v>
      </c>
      <c r="K4" s="147" t="s">
        <v>252</v>
      </c>
      <c r="L4" s="147" t="s">
        <v>252</v>
      </c>
      <c r="M4" s="147">
        <v>3</v>
      </c>
      <c r="N4" s="99" t="s">
        <v>289</v>
      </c>
      <c r="O4" s="224" t="s">
        <v>375</v>
      </c>
      <c r="Q4" s="227" t="s">
        <v>26</v>
      </c>
      <c r="R4" s="226" t="s">
        <v>710</v>
      </c>
      <c r="S4" s="228" t="s">
        <v>31</v>
      </c>
      <c r="T4" s="229" t="s">
        <v>35</v>
      </c>
      <c r="U4" s="224" t="s">
        <v>41</v>
      </c>
      <c r="V4" s="602">
        <v>3</v>
      </c>
      <c r="W4" s="603"/>
      <c r="X4" s="604">
        <v>222</v>
      </c>
      <c r="Y4" s="43"/>
      <c r="Z4" s="287"/>
      <c r="AA4" s="302" t="s">
        <v>386</v>
      </c>
      <c r="AB4" s="81" t="s">
        <v>386</v>
      </c>
      <c r="AC4" s="43" t="s">
        <v>315</v>
      </c>
      <c r="AD4" s="288" t="s">
        <v>315</v>
      </c>
      <c r="AF4" s="44" t="s">
        <v>41</v>
      </c>
      <c r="AH4" s="44" t="s">
        <v>376</v>
      </c>
      <c r="AK4" s="146" t="s">
        <v>353</v>
      </c>
      <c r="AM4" s="146" t="s">
        <v>363</v>
      </c>
      <c r="AP4" s="779" t="s">
        <v>664</v>
      </c>
      <c r="AQ4" s="43" t="s">
        <v>663</v>
      </c>
      <c r="AS4" s="43" t="s">
        <v>350</v>
      </c>
      <c r="AU4" s="44" t="s">
        <v>401</v>
      </c>
      <c r="AW4" s="528" t="s">
        <v>591</v>
      </c>
      <c r="AX4" s="529" t="s">
        <v>591</v>
      </c>
      <c r="AZ4" s="149" t="s">
        <v>693</v>
      </c>
      <c r="BA4" s="226" t="s">
        <v>694</v>
      </c>
    </row>
    <row r="5" spans="1:53" ht="66.75" customHeight="1">
      <c r="A5" s="5" t="s">
        <v>107</v>
      </c>
      <c r="B5" s="43">
        <v>2003</v>
      </c>
      <c r="C5" s="43">
        <v>2016</v>
      </c>
      <c r="E5" s="146" t="s">
        <v>192</v>
      </c>
      <c r="F5" s="146" t="s">
        <v>232</v>
      </c>
      <c r="I5" s="146" t="s">
        <v>54</v>
      </c>
      <c r="K5" s="147" t="s">
        <v>250</v>
      </c>
      <c r="L5" s="147" t="s">
        <v>250</v>
      </c>
      <c r="M5" s="147">
        <v>4</v>
      </c>
      <c r="N5" s="149" t="s">
        <v>290</v>
      </c>
      <c r="O5" s="146" t="s">
        <v>345</v>
      </c>
      <c r="Q5" s="227" t="s">
        <v>305</v>
      </c>
      <c r="R5" s="226" t="s">
        <v>307</v>
      </c>
      <c r="T5" s="44" t="s">
        <v>36</v>
      </c>
      <c r="U5" s="224" t="s">
        <v>42</v>
      </c>
      <c r="V5" s="602">
        <v>4</v>
      </c>
      <c r="W5" s="603"/>
      <c r="X5" s="604">
        <v>333</v>
      </c>
      <c r="Y5" s="43"/>
      <c r="Z5" s="287">
        <v>1</v>
      </c>
      <c r="AA5" s="302" t="s">
        <v>389</v>
      </c>
      <c r="AB5" s="81" t="s">
        <v>389</v>
      </c>
      <c r="AF5" s="44" t="s">
        <v>330</v>
      </c>
      <c r="AH5" s="146" t="s">
        <v>371</v>
      </c>
      <c r="AK5" s="146" t="s">
        <v>354</v>
      </c>
      <c r="AM5" s="146" t="s">
        <v>364</v>
      </c>
      <c r="AP5" s="779" t="s">
        <v>663</v>
      </c>
      <c r="AQ5" s="43"/>
      <c r="AU5" s="44" t="s">
        <v>402</v>
      </c>
      <c r="AW5" s="528" t="s">
        <v>592</v>
      </c>
      <c r="AX5" s="529" t="s">
        <v>592</v>
      </c>
      <c r="AZ5" s="149" t="s">
        <v>692</v>
      </c>
      <c r="BA5" s="226" t="s">
        <v>624</v>
      </c>
    </row>
    <row r="6" spans="1:53" ht="66.75" customHeight="1">
      <c r="A6" s="5" t="s">
        <v>108</v>
      </c>
      <c r="B6" s="43">
        <v>2004</v>
      </c>
      <c r="C6" s="43">
        <v>2017</v>
      </c>
      <c r="E6" s="146" t="s">
        <v>193</v>
      </c>
      <c r="F6" s="150"/>
      <c r="G6" s="153" t="s">
        <v>294</v>
      </c>
      <c r="H6" s="153" t="s">
        <v>261</v>
      </c>
      <c r="I6" s="146" t="s">
        <v>71</v>
      </c>
      <c r="J6" s="153" t="s">
        <v>267</v>
      </c>
      <c r="N6" s="149" t="s">
        <v>291</v>
      </c>
      <c r="O6" s="146" t="s">
        <v>349</v>
      </c>
      <c r="R6" s="226" t="s">
        <v>3</v>
      </c>
      <c r="T6" s="44" t="s">
        <v>37</v>
      </c>
      <c r="U6" s="224" t="s">
        <v>330</v>
      </c>
      <c r="V6" s="602">
        <v>5</v>
      </c>
      <c r="W6" s="603"/>
      <c r="X6" s="43" t="s">
        <v>662</v>
      </c>
      <c r="Y6" s="43" t="s">
        <v>665</v>
      </c>
      <c r="Z6" s="287"/>
      <c r="AA6" s="302"/>
      <c r="AH6" s="146" t="s">
        <v>372</v>
      </c>
      <c r="AK6" s="146" t="s">
        <v>355</v>
      </c>
      <c r="AM6" s="146" t="s">
        <v>365</v>
      </c>
      <c r="AP6" s="525"/>
      <c r="AQ6" s="43"/>
      <c r="AU6" s="305" t="s">
        <v>403</v>
      </c>
      <c r="AW6" s="528" t="s">
        <v>593</v>
      </c>
      <c r="AX6" s="529" t="s">
        <v>593</v>
      </c>
      <c r="AZ6" s="149" t="s">
        <v>691</v>
      </c>
      <c r="BA6" s="226" t="s">
        <v>690</v>
      </c>
    </row>
    <row r="7" spans="1:53" ht="66.75" customHeight="1">
      <c r="A7" s="5" t="s">
        <v>109</v>
      </c>
      <c r="B7" s="43">
        <v>2005</v>
      </c>
      <c r="E7" s="146" t="s">
        <v>194</v>
      </c>
      <c r="F7" s="150"/>
      <c r="G7" s="146" t="s">
        <v>258</v>
      </c>
      <c r="H7" s="146" t="s">
        <v>260</v>
      </c>
      <c r="I7" s="146" t="s">
        <v>72</v>
      </c>
      <c r="J7" s="146" t="s">
        <v>287</v>
      </c>
      <c r="N7" s="151" t="s">
        <v>292</v>
      </c>
      <c r="O7" s="146" t="s">
        <v>370</v>
      </c>
      <c r="U7" s="224" t="s">
        <v>88</v>
      </c>
      <c r="V7" s="605" t="s">
        <v>72</v>
      </c>
      <c r="W7" s="603"/>
      <c r="X7" s="43">
        <v>66666</v>
      </c>
      <c r="Y7" s="43"/>
      <c r="Z7" s="287"/>
      <c r="AA7" s="302"/>
      <c r="AH7" s="146" t="s">
        <v>346</v>
      </c>
      <c r="AK7" s="146" t="s">
        <v>356</v>
      </c>
      <c r="AM7" s="146" t="s">
        <v>366</v>
      </c>
      <c r="AP7" s="525"/>
      <c r="AQ7" s="43"/>
      <c r="AU7" s="305" t="s">
        <v>404</v>
      </c>
      <c r="AW7" s="528" t="s">
        <v>594</v>
      </c>
      <c r="AX7" s="529" t="s">
        <v>594</v>
      </c>
    </row>
    <row r="8" spans="1:53" ht="66.75" customHeight="1">
      <c r="A8" s="5" t="s">
        <v>110</v>
      </c>
      <c r="B8" s="43">
        <v>2006</v>
      </c>
      <c r="E8" s="146" t="s">
        <v>195</v>
      </c>
      <c r="F8" s="150"/>
      <c r="G8" s="146" t="s">
        <v>259</v>
      </c>
      <c r="H8" s="146" t="s">
        <v>266</v>
      </c>
      <c r="I8" s="146" t="s">
        <v>186</v>
      </c>
      <c r="J8" s="146" t="s">
        <v>283</v>
      </c>
      <c r="N8" s="152" t="s">
        <v>293</v>
      </c>
      <c r="O8" s="146" t="s">
        <v>376</v>
      </c>
      <c r="V8" s="605" t="s">
        <v>186</v>
      </c>
      <c r="W8" s="603"/>
      <c r="X8" s="43">
        <v>77777</v>
      </c>
      <c r="Y8" s="43"/>
      <c r="Z8" s="287"/>
      <c r="AA8" s="302"/>
      <c r="AK8" s="146" t="s">
        <v>357</v>
      </c>
      <c r="AP8" s="233"/>
      <c r="AU8" s="305" t="s">
        <v>405</v>
      </c>
      <c r="AW8" s="528" t="s">
        <v>595</v>
      </c>
      <c r="AX8" s="529" t="s">
        <v>595</v>
      </c>
    </row>
    <row r="9" spans="1:53" ht="66.75" customHeight="1">
      <c r="A9" s="5" t="s">
        <v>111</v>
      </c>
      <c r="B9" s="43">
        <v>2007</v>
      </c>
      <c r="E9" s="146" t="s">
        <v>196</v>
      </c>
      <c r="F9" s="150"/>
      <c r="G9" s="146" t="s">
        <v>266</v>
      </c>
      <c r="I9" s="146" t="s">
        <v>187</v>
      </c>
      <c r="O9" s="146" t="s">
        <v>371</v>
      </c>
      <c r="V9" s="605" t="s">
        <v>187</v>
      </c>
      <c r="W9" s="603"/>
      <c r="X9" s="43">
        <v>8888</v>
      </c>
      <c r="Y9" s="43"/>
      <c r="Z9" s="287">
        <v>1</v>
      </c>
      <c r="AA9" s="302"/>
      <c r="AK9" s="146" t="s">
        <v>358</v>
      </c>
      <c r="AP9" s="233"/>
      <c r="AW9" s="528" t="s">
        <v>596</v>
      </c>
      <c r="AX9" s="529" t="s">
        <v>596</v>
      </c>
    </row>
    <row r="10" spans="1:53" ht="66.75" customHeight="1">
      <c r="A10" s="5" t="s">
        <v>112</v>
      </c>
      <c r="B10" s="43">
        <v>2008</v>
      </c>
      <c r="E10" s="146" t="s">
        <v>197</v>
      </c>
      <c r="F10" s="150"/>
      <c r="I10" s="146" t="s">
        <v>211</v>
      </c>
      <c r="O10" s="146" t="s">
        <v>372</v>
      </c>
      <c r="V10" s="605" t="s">
        <v>211</v>
      </c>
      <c r="W10" s="603"/>
      <c r="X10" s="604" t="s">
        <v>663</v>
      </c>
      <c r="Y10" s="43" t="s">
        <v>647</v>
      </c>
      <c r="Z10" s="287"/>
      <c r="AP10" s="233"/>
      <c r="AW10" s="528" t="s">
        <v>597</v>
      </c>
      <c r="AX10" s="529" t="s">
        <v>597</v>
      </c>
    </row>
    <row r="11" spans="1:53" ht="66.75" customHeight="1">
      <c r="A11" s="5" t="s">
        <v>113</v>
      </c>
      <c r="B11" s="43">
        <v>2009</v>
      </c>
      <c r="E11" s="146" t="s">
        <v>198</v>
      </c>
      <c r="F11" s="150"/>
      <c r="I11" s="146" t="s">
        <v>212</v>
      </c>
      <c r="O11" s="146" t="s">
        <v>346</v>
      </c>
      <c r="V11" s="605" t="s">
        <v>212</v>
      </c>
      <c r="W11" s="605"/>
      <c r="X11" s="604" t="s">
        <v>664</v>
      </c>
      <c r="Y11" s="43" t="s">
        <v>647</v>
      </c>
      <c r="Z11" s="287"/>
      <c r="AP11" s="233"/>
      <c r="AW11" s="528" t="s">
        <v>598</v>
      </c>
      <c r="AX11" s="529" t="s">
        <v>598</v>
      </c>
    </row>
    <row r="12" spans="1:53" ht="33.75">
      <c r="A12" s="5" t="s">
        <v>68</v>
      </c>
      <c r="B12" s="43">
        <v>2010</v>
      </c>
      <c r="E12" s="146" t="s">
        <v>199</v>
      </c>
      <c r="F12" s="150"/>
      <c r="G12" s="153" t="s">
        <v>295</v>
      </c>
      <c r="H12" s="153" t="s">
        <v>263</v>
      </c>
      <c r="I12" s="146" t="s">
        <v>213</v>
      </c>
      <c r="O12" s="154" t="s">
        <v>377</v>
      </c>
      <c r="AW12" s="528" t="s">
        <v>212</v>
      </c>
      <c r="AX12" s="529" t="s">
        <v>212</v>
      </c>
    </row>
    <row r="13" spans="1:53" ht="22.5">
      <c r="A13" s="5" t="s">
        <v>114</v>
      </c>
      <c r="B13" s="43">
        <v>2011</v>
      </c>
      <c r="E13" s="146" t="s">
        <v>200</v>
      </c>
      <c r="F13" s="150"/>
      <c r="G13" s="146" t="s">
        <v>264</v>
      </c>
      <c r="H13" s="146" t="s">
        <v>265</v>
      </c>
      <c r="I13" s="146" t="s">
        <v>214</v>
      </c>
      <c r="O13" s="154" t="s">
        <v>358</v>
      </c>
      <c r="AW13" s="528" t="s">
        <v>213</v>
      </c>
      <c r="AX13" s="529" t="s">
        <v>213</v>
      </c>
    </row>
    <row r="14" spans="1:53" ht="21" customHeight="1">
      <c r="A14" s="5" t="s">
        <v>69</v>
      </c>
      <c r="B14" s="43">
        <v>2012</v>
      </c>
      <c r="G14" s="146" t="s">
        <v>266</v>
      </c>
      <c r="H14" s="146" t="s">
        <v>266</v>
      </c>
      <c r="I14" s="146" t="s">
        <v>215</v>
      </c>
      <c r="N14" s="98" t="s">
        <v>319</v>
      </c>
      <c r="AW14" s="528" t="s">
        <v>214</v>
      </c>
      <c r="AX14" s="529" t="s">
        <v>214</v>
      </c>
    </row>
    <row r="15" spans="1:53" ht="21" customHeight="1">
      <c r="A15" s="5" t="s">
        <v>473</v>
      </c>
      <c r="B15" s="43">
        <v>2013</v>
      </c>
      <c r="I15" s="146" t="s">
        <v>216</v>
      </c>
      <c r="N15" s="223" t="s">
        <v>327</v>
      </c>
      <c r="AW15" s="528" t="s">
        <v>215</v>
      </c>
      <c r="AX15" s="529" t="s">
        <v>215</v>
      </c>
    </row>
    <row r="16" spans="1:53" ht="21" customHeight="1">
      <c r="A16" s="5" t="s">
        <v>115</v>
      </c>
      <c r="B16" s="43">
        <v>2014</v>
      </c>
      <c r="I16" s="146" t="s">
        <v>217</v>
      </c>
      <c r="N16" s="223" t="s">
        <v>326</v>
      </c>
      <c r="AW16" s="528" t="s">
        <v>216</v>
      </c>
      <c r="AX16" s="529" t="s">
        <v>216</v>
      </c>
    </row>
    <row r="17" spans="1:50" ht="21" customHeight="1">
      <c r="A17" s="5" t="s">
        <v>116</v>
      </c>
      <c r="B17" s="43">
        <v>2015</v>
      </c>
      <c r="I17" s="146" t="s">
        <v>218</v>
      </c>
      <c r="N17" s="223" t="s">
        <v>325</v>
      </c>
      <c r="X17" s="301"/>
      <c r="AW17" s="528" t="s">
        <v>217</v>
      </c>
      <c r="AX17" s="529" t="s">
        <v>217</v>
      </c>
    </row>
    <row r="18" spans="1:50" ht="21" customHeight="1">
      <c r="A18" s="5" t="s">
        <v>117</v>
      </c>
      <c r="B18" s="43">
        <v>2016</v>
      </c>
      <c r="I18" s="146" t="s">
        <v>219</v>
      </c>
      <c r="N18" s="223" t="s">
        <v>324</v>
      </c>
      <c r="X18" s="301"/>
      <c r="AW18" s="528" t="s">
        <v>218</v>
      </c>
      <c r="AX18" s="529" t="s">
        <v>218</v>
      </c>
    </row>
    <row r="19" spans="1:50" ht="21" customHeight="1">
      <c r="A19" s="5" t="s">
        <v>118</v>
      </c>
      <c r="B19" s="43">
        <v>2017</v>
      </c>
      <c r="I19" s="146" t="s">
        <v>220</v>
      </c>
      <c r="N19" s="223" t="s">
        <v>323</v>
      </c>
      <c r="X19" s="301"/>
      <c r="AW19" s="528" t="s">
        <v>219</v>
      </c>
      <c r="AX19" s="529" t="s">
        <v>219</v>
      </c>
    </row>
    <row r="20" spans="1:50" ht="21" customHeight="1">
      <c r="A20" s="5" t="s">
        <v>119</v>
      </c>
      <c r="B20" s="43">
        <v>2018</v>
      </c>
      <c r="I20" s="146" t="s">
        <v>221</v>
      </c>
      <c r="N20" s="223" t="s">
        <v>322</v>
      </c>
      <c r="AW20" s="528" t="s">
        <v>220</v>
      </c>
      <c r="AX20" s="529" t="s">
        <v>220</v>
      </c>
    </row>
    <row r="21" spans="1:50" ht="21" customHeight="1">
      <c r="A21" s="5" t="s">
        <v>120</v>
      </c>
      <c r="B21" s="43">
        <v>2019</v>
      </c>
      <c r="I21" s="146" t="s">
        <v>222</v>
      </c>
      <c r="N21" s="223" t="s">
        <v>321</v>
      </c>
      <c r="AW21" s="528" t="s">
        <v>221</v>
      </c>
      <c r="AX21" s="529" t="s">
        <v>221</v>
      </c>
    </row>
    <row r="22" spans="1:50" ht="21" customHeight="1">
      <c r="A22" s="5" t="s">
        <v>121</v>
      </c>
      <c r="B22" s="43">
        <v>2020</v>
      </c>
      <c r="N22" s="223" t="s">
        <v>320</v>
      </c>
      <c r="AW22" s="528" t="s">
        <v>222</v>
      </c>
      <c r="AX22" s="529" t="s">
        <v>222</v>
      </c>
    </row>
    <row r="23" spans="1:50" ht="21" customHeight="1">
      <c r="A23" s="5" t="s">
        <v>122</v>
      </c>
      <c r="B23" s="43">
        <v>2021</v>
      </c>
      <c r="AW23" s="528" t="s">
        <v>599</v>
      </c>
      <c r="AX23" s="529" t="s">
        <v>599</v>
      </c>
    </row>
    <row r="24" spans="1:50" ht="21" customHeight="1">
      <c r="A24" s="5" t="s">
        <v>123</v>
      </c>
      <c r="B24" s="43">
        <v>2022</v>
      </c>
      <c r="AW24" s="528" t="s">
        <v>600</v>
      </c>
      <c r="AX24" s="529" t="s">
        <v>600</v>
      </c>
    </row>
    <row r="25" spans="1:50">
      <c r="A25" s="5" t="s">
        <v>124</v>
      </c>
      <c r="B25" s="43">
        <v>2023</v>
      </c>
      <c r="AW25" s="528" t="s">
        <v>601</v>
      </c>
      <c r="AX25" s="529" t="s">
        <v>601</v>
      </c>
    </row>
    <row r="26" spans="1:50">
      <c r="A26" s="5" t="s">
        <v>125</v>
      </c>
      <c r="B26" s="43">
        <v>2024</v>
      </c>
      <c r="AX26" s="529" t="s">
        <v>602</v>
      </c>
    </row>
    <row r="27" spans="1:50">
      <c r="A27" s="5" t="s">
        <v>126</v>
      </c>
      <c r="B27" s="43">
        <v>2025</v>
      </c>
      <c r="AX27" s="529" t="s">
        <v>603</v>
      </c>
    </row>
    <row r="28" spans="1:50">
      <c r="A28" s="5" t="s">
        <v>127</v>
      </c>
      <c r="D28" s="370"/>
      <c r="E28" s="371"/>
      <c r="F28" s="371"/>
      <c r="H28" s="372" t="s">
        <v>440</v>
      </c>
      <c r="AX28" s="529" t="s">
        <v>604</v>
      </c>
    </row>
    <row r="29" spans="1:50">
      <c r="A29" s="5" t="s">
        <v>128</v>
      </c>
      <c r="D29" s="373" t="s">
        <v>441</v>
      </c>
      <c r="E29" s="374" t="str">
        <f>IF(periodStart = "","", periodStart)</f>
        <v>01.01.2019</v>
      </c>
      <c r="F29" s="374" t="str">
        <f>IF(periodEnd = "","", periodEnd)</f>
        <v>31.12.2023</v>
      </c>
      <c r="H29" s="375" t="s">
        <v>1252</v>
      </c>
      <c r="AX29" s="529" t="s">
        <v>605</v>
      </c>
    </row>
    <row r="30" spans="1:50">
      <c r="A30" s="5" t="s">
        <v>129</v>
      </c>
      <c r="D30" s="376"/>
      <c r="E30" s="377"/>
      <c r="F30" s="377"/>
      <c r="AX30" s="529" t="s">
        <v>606</v>
      </c>
    </row>
    <row r="31" spans="1:50" ht="12.75">
      <c r="A31" s="5" t="s">
        <v>130</v>
      </c>
      <c r="D31" s="370"/>
      <c r="E31" s="371"/>
      <c r="F31" s="371"/>
      <c r="H31" s="378"/>
      <c r="AX31" s="529" t="s">
        <v>607</v>
      </c>
    </row>
    <row r="32" spans="1:50">
      <c r="A32" s="5" t="s">
        <v>131</v>
      </c>
      <c r="D32" s="373" t="s">
        <v>442</v>
      </c>
      <c r="E32" s="379"/>
      <c r="F32" s="379"/>
      <c r="H32" s="380" t="s">
        <v>443</v>
      </c>
      <c r="AX32" s="529" t="s">
        <v>608</v>
      </c>
    </row>
    <row r="33" spans="1:50">
      <c r="A33" s="5" t="s">
        <v>132</v>
      </c>
      <c r="AX33" s="529" t="s">
        <v>609</v>
      </c>
    </row>
    <row r="34" spans="1:50">
      <c r="A34" s="5" t="s">
        <v>133</v>
      </c>
      <c r="AX34" s="529" t="s">
        <v>610</v>
      </c>
    </row>
    <row r="35" spans="1:50">
      <c r="A35" s="5" t="s">
        <v>134</v>
      </c>
      <c r="AX35" s="529" t="s">
        <v>611</v>
      </c>
    </row>
    <row r="36" spans="1:50">
      <c r="A36" s="5" t="s">
        <v>98</v>
      </c>
      <c r="AX36" s="529" t="s">
        <v>612</v>
      </c>
    </row>
    <row r="37" spans="1:50">
      <c r="A37" s="5" t="s">
        <v>99</v>
      </c>
      <c r="AX37" s="529" t="s">
        <v>613</v>
      </c>
    </row>
    <row r="38" spans="1:50">
      <c r="A38" s="5" t="s">
        <v>100</v>
      </c>
      <c r="AX38" s="529" t="s">
        <v>614</v>
      </c>
    </row>
    <row r="39" spans="1:50">
      <c r="A39" s="5" t="s">
        <v>101</v>
      </c>
      <c r="AX39" s="529" t="s">
        <v>562</v>
      </c>
    </row>
    <row r="40" spans="1:50">
      <c r="A40" s="5" t="s">
        <v>102</v>
      </c>
      <c r="AX40" s="529" t="s">
        <v>563</v>
      </c>
    </row>
    <row r="41" spans="1:50">
      <c r="A41" s="5" t="s">
        <v>103</v>
      </c>
      <c r="AX41" s="529" t="s">
        <v>564</v>
      </c>
    </row>
    <row r="42" spans="1:50">
      <c r="A42" s="5" t="s">
        <v>135</v>
      </c>
      <c r="AX42" s="529" t="s">
        <v>565</v>
      </c>
    </row>
    <row r="43" spans="1:50">
      <c r="A43" s="5" t="s">
        <v>136</v>
      </c>
      <c r="AX43" s="529" t="s">
        <v>566</v>
      </c>
    </row>
    <row r="44" spans="1:50">
      <c r="A44" s="5" t="s">
        <v>137</v>
      </c>
      <c r="AX44" s="529" t="s">
        <v>567</v>
      </c>
    </row>
    <row r="45" spans="1:50">
      <c r="A45" s="5" t="s">
        <v>138</v>
      </c>
      <c r="AX45" s="529" t="s">
        <v>568</v>
      </c>
    </row>
    <row r="46" spans="1:50">
      <c r="A46" s="5" t="s">
        <v>139</v>
      </c>
      <c r="AX46" s="529" t="s">
        <v>569</v>
      </c>
    </row>
    <row r="47" spans="1:50">
      <c r="A47" s="5" t="s">
        <v>160</v>
      </c>
      <c r="AX47" s="529" t="s">
        <v>570</v>
      </c>
    </row>
    <row r="48" spans="1:50">
      <c r="A48" s="5" t="s">
        <v>161</v>
      </c>
      <c r="AX48" s="529" t="s">
        <v>571</v>
      </c>
    </row>
    <row r="49" spans="1:50">
      <c r="A49" s="5" t="s">
        <v>162</v>
      </c>
      <c r="AX49" s="529" t="s">
        <v>572</v>
      </c>
    </row>
    <row r="50" spans="1:50">
      <c r="A50" s="5" t="s">
        <v>140</v>
      </c>
      <c r="AX50" s="529" t="s">
        <v>573</v>
      </c>
    </row>
    <row r="51" spans="1:50">
      <c r="A51" s="5" t="s">
        <v>141</v>
      </c>
      <c r="AX51" s="529" t="s">
        <v>574</v>
      </c>
    </row>
    <row r="52" spans="1:50">
      <c r="A52" s="5" t="s">
        <v>142</v>
      </c>
      <c r="AX52" s="529" t="s">
        <v>575</v>
      </c>
    </row>
    <row r="53" spans="1:50">
      <c r="A53" s="5" t="s">
        <v>143</v>
      </c>
      <c r="AX53" s="529" t="s">
        <v>576</v>
      </c>
    </row>
    <row r="54" spans="1:50">
      <c r="A54" s="5" t="s">
        <v>144</v>
      </c>
      <c r="AX54" s="529" t="s">
        <v>577</v>
      </c>
    </row>
    <row r="55" spans="1:50">
      <c r="A55" s="5" t="s">
        <v>145</v>
      </c>
      <c r="AX55" s="529" t="s">
        <v>578</v>
      </c>
    </row>
    <row r="56" spans="1:50">
      <c r="A56" s="5" t="s">
        <v>146</v>
      </c>
      <c r="AX56" s="529" t="s">
        <v>579</v>
      </c>
    </row>
    <row r="57" spans="1:50">
      <c r="A57" s="5" t="s">
        <v>410</v>
      </c>
      <c r="AX57" s="529" t="s">
        <v>580</v>
      </c>
    </row>
    <row r="58" spans="1:50">
      <c r="A58" s="5" t="s">
        <v>147</v>
      </c>
      <c r="AX58" s="529" t="s">
        <v>581</v>
      </c>
    </row>
    <row r="59" spans="1:50">
      <c r="A59" s="5" t="s">
        <v>148</v>
      </c>
      <c r="AX59" s="529" t="s">
        <v>582</v>
      </c>
    </row>
    <row r="60" spans="1:50">
      <c r="A60" s="5" t="s">
        <v>149</v>
      </c>
      <c r="AX60" s="529" t="s">
        <v>583</v>
      </c>
    </row>
    <row r="61" spans="1:50">
      <c r="A61" s="5" t="s">
        <v>150</v>
      </c>
      <c r="AX61" s="529" t="s">
        <v>584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544</v>
      </c>
    </row>
    <row r="3" spans="2:4" ht="67.5">
      <c r="B3" s="52" t="s">
        <v>417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545</v>
      </c>
    </row>
    <row r="10" spans="2:4" ht="56.25">
      <c r="B10" s="52" t="s">
        <v>697</v>
      </c>
    </row>
    <row r="11" spans="2:4" ht="12.75">
      <c r="B11" s="310" t="s">
        <v>415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2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12" t="s">
        <v>381</v>
      </c>
    </row>
    <row r="26" spans="1:2">
      <c r="B26" s="50" t="s">
        <v>336</v>
      </c>
    </row>
    <row r="27" spans="1:2" ht="22.5">
      <c r="B27" s="311" t="s">
        <v>514</v>
      </c>
    </row>
    <row r="28" spans="1:2" ht="56.25">
      <c r="B28" s="311" t="s">
        <v>513</v>
      </c>
    </row>
    <row r="29" spans="1:2">
      <c r="B29" s="417" t="s">
        <v>416</v>
      </c>
    </row>
    <row r="30" spans="1:2" ht="22.5">
      <c r="B30" s="311" t="s">
        <v>696</v>
      </c>
    </row>
    <row r="32" spans="1:2">
      <c r="A32" s="381"/>
      <c r="B32" s="382" t="s">
        <v>466</v>
      </c>
    </row>
    <row r="33" spans="1:2" ht="14.25">
      <c r="A33" s="383">
        <v>1</v>
      </c>
      <c r="B33" s="384" t="s">
        <v>467</v>
      </c>
    </row>
    <row r="34" spans="1:2" ht="14.25">
      <c r="A34" s="383">
        <v>2</v>
      </c>
      <c r="B34" s="384" t="s">
        <v>468</v>
      </c>
    </row>
    <row r="35" spans="1:2">
      <c r="B35" s="382" t="s">
        <v>469</v>
      </c>
    </row>
    <row r="36" spans="1:2">
      <c r="B36" s="384" t="s">
        <v>470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564</vt:i4>
      </vt:variant>
    </vt:vector>
  </HeadingPairs>
  <TitlesOfParts>
    <vt:vector size="575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Сведения об изменении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Component_comp_p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List06_5_0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OneRates_5_p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TwoRates_5_p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u1577</cp:lastModifiedBy>
  <cp:lastPrinted>2013-08-29T08:11:20Z</cp:lastPrinted>
  <dcterms:created xsi:type="dcterms:W3CDTF">2004-05-21T07:18:45Z</dcterms:created>
  <dcterms:modified xsi:type="dcterms:W3CDTF">2022-12-07T06:56:32Z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