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sheet2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24.xml" ContentType="application/vnd.openxmlformats-officedocument.spreadsheetml.worksheet+xml"/>
  <Override PartName="/xl/worksheets/sheet7.xml" ContentType="application/vnd.openxmlformats-officedocument.spreadsheetml.worksheet+xml"/>
  <Override PartName="/xl/worksheets/sheet25.xml" ContentType="application/vnd.openxmlformats-officedocument.spreadsheetml.worksheet+xml"/>
  <Override PartName="/xl/worksheets/sheet8.xml" ContentType="application/vnd.openxmlformats-officedocument.spreadsheetml.worksheet+xml"/>
  <Override PartName="/xl/worksheets/sheet2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9.xml.rels" ContentType="application/vnd.openxmlformats-package.relationships+xml"/>
  <Override PartName="/xl/worksheets/sheet9.xml" ContentType="application/vnd.openxmlformats-officedocument.spreadsheetml.worksheet+xml"/>
  <Override PartName="/xl/worksheets/sheet2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3.png" ContentType="image/png"/>
  <Override PartName="/xl/media/image8.png" ContentType="image/png"/>
  <Override PartName="/xl/media/image12.png" ContentType="image/png"/>
  <Override PartName="/xl/media/image17.png" ContentType="image/png"/>
  <Override PartName="/xl/media/image16.png" ContentType="image/png"/>
  <Override PartName="/xl/media/image15.png" ContentType="image/png"/>
  <Override PartName="/xl/media/image14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11.png" ContentType="image/png"/>
  <Override PartName="/xl/media/image7.png" ContentType="image/png"/>
  <Override PartName="/xl/drawings/_rels/drawing7.xml.rels" ContentType="application/vnd.openxmlformats-package.relationship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ИП" sheetId="4" state="visible" r:id="rId5"/>
    <sheet name="Качество и надежность" sheetId="5" state="visible" r:id="rId6"/>
    <sheet name="Комментарии" sheetId="6" state="visible" r:id="rId7"/>
    <sheet name="Проверка" sheetId="7" state="visible" r:id="rId8"/>
    <sheet name="TEHSHEET" sheetId="8" state="hidden" r:id="rId9"/>
    <sheet name="AllSheetsInThisWorkbook" sheetId="9" state="hidden" r:id="rId10"/>
    <sheet name="et_union" sheetId="10" state="hidden" r:id="rId11"/>
    <sheet name="mod_00" sheetId="11" state="hidden" r:id="rId12"/>
    <sheet name="mod_01" sheetId="12" state="hidden" r:id="rId13"/>
    <sheet name="mod_02" sheetId="13" state="hidden" r:id="rId14"/>
    <sheet name="mod_com" sheetId="14" state="hidden" r:id="rId15"/>
    <sheet name="modProv" sheetId="15" state="hidden" r:id="rId16"/>
    <sheet name="modFill" sheetId="16" state="hidden" r:id="rId17"/>
    <sheet name="modHTTP" sheetId="17" state="hidden" r:id="rId18"/>
    <sheet name="modReestr" sheetId="18" state="hidden" r:id="rId19"/>
    <sheet name="modInstruction" sheetId="19" state="hidden" r:id="rId20"/>
    <sheet name="modUpdTemplMain" sheetId="20" state="hidden" r:id="rId21"/>
    <sheet name="modfrmCheckUpdates" sheetId="21" state="hidden" r:id="rId22"/>
    <sheet name="modfrmDateChoose" sheetId="22" state="hidden" r:id="rId23"/>
    <sheet name="modfrmRegion" sheetId="23" state="hidden" r:id="rId24"/>
    <sheet name="modfrmReestr" sheetId="24" state="hidden" r:id="rId25"/>
    <sheet name="REESTR_MO" sheetId="25" state="hidden" r:id="rId26"/>
    <sheet name="REESTR_ORG" sheetId="26" state="hidden" r:id="rId27"/>
    <sheet name="REESTR_IP" sheetId="27" state="hidden" r:id="rId28"/>
    <sheet name="modClassifierValidate" sheetId="28" state="hidden" r:id="rId29"/>
    <sheet name="modCheckCyan" sheetId="29" state="hidden" r:id="rId30"/>
    <sheet name="modHyp" sheetId="30" state="hidden" r:id="rId31"/>
  </sheets>
  <definedNames>
    <definedName function="false" hidden="false" name="add_01_1" vbProcedure="false"/>
    <definedName function="false" hidden="false" name="add_01_2" vbProcedure="false"/>
    <definedName function="false" hidden="false" name="add_01_3" vbProcedure="false"/>
    <definedName function="false" hidden="false" name="add_01_ifin_col" vbProcedure="false"/>
    <definedName function="false" hidden="false" name="add_01_obj_col" vbProcedure="false"/>
    <definedName function="false" hidden="false" name="add_com" vbProcedure="false"/>
    <definedName function="false" hidden="false" name="all_year_list" vbProcedure="false"/>
    <definedName function="false" hidden="false" name="anscount" vbProcedure="false"/>
    <definedName function="false" hidden="false" name="CheckBC_ws_0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ncession" vbProcedure="false"/>
    <definedName function="false" hidden="false" name="date_end" vbProcedure="false"/>
    <definedName function="false" hidden="false" name="date_start" vbProcedure="false"/>
    <definedName function="false" hidden="false" name="decision_date" vbProcedure="false"/>
    <definedName function="false" hidden="false" name="decision_name" vbProcedure="false"/>
    <definedName function="false" hidden="false" name="decision_nmbr" vbProcedure="false"/>
    <definedName function="false" hidden="false" name="decision_type" vbProcedure="false"/>
    <definedName function="false" hidden="false" name="et_com" vbProcedure="false"/>
    <definedName function="false" hidden="false" name="et_ListComm" vbProcedure="false"/>
    <definedName function="false" hidden="false" name="et_ws_01_ifin" vbProcedure="false"/>
    <definedName function="false" hidden="false" name="et_ws_01_m" vbProcedure="false"/>
    <definedName function="false" hidden="false" name="et_ws_01_obj" vbProcedure="false"/>
    <definedName function="false" hidden="false" name="fil_name" vbProcedure="false"/>
    <definedName function="false" hidden="false" name="FirstLine" vbProcedure="false"/>
    <definedName function="false" hidden="false" name="flag_ip" vbProcedure="false"/>
    <definedName function="false" hidden="false" name="fp_url_ip1" vbProcedure="false"/>
    <definedName function="false" hidden="false" name="fp_url_ip2" vbProcedure="false"/>
    <definedName function="false" hidden="false" name="fp_url_ip3" vbProcedure="false"/>
    <definedName function="false" hidden="false" name="god" vbProcedure="false"/>
    <definedName function="false" hidden="false" name="group_list" vbProcedure="false"/>
    <definedName function="false" hidden="false" name="HTML_CodePage" vbProcedure="false"/>
    <definedName function="false" hidden="false" name="HTML_Description" vbProcedure="false"/>
    <definedName function="false" hidden="false" name="HTML_Email" vbProcedure="false"/>
    <definedName function="false" hidden="false" name="HTML_Header" vbProcedure="false"/>
    <definedName function="false" hidden="false" name="HTML_LastUpdate" vbProcedure="false"/>
    <definedName function="false" hidden="false" name="HTML_LineAfter" vbProcedure="false"/>
    <definedName function="false" hidden="false" name="HTML_LineBefore" vbProcedure="false"/>
    <definedName function="false" hidden="false" name="HTML_Name" vbProcedure="false"/>
    <definedName function="false" hidden="false" name="HTML_OBDlg2" vbProcedure="false"/>
    <definedName function="false" hidden="false" name="HTML_OBDlg4" vbProcedure="false"/>
    <definedName function="false" hidden="false" name="HTML_OS" vbProcedure="false"/>
    <definedName function="false" hidden="false" name="HTML_Title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ip_id" vbProcedure="false"/>
    <definedName function="false" hidden="false" name="ip_name" vbProcedure="false"/>
    <definedName function="false" hidden="false" name="ip_url" vbProcedure="false"/>
    <definedName function="false" hidden="false" name="ip_url_fact" vbProcedure="false"/>
    <definedName function="false" hidden="false" name="IstFin_Range" vbProcedure="false"/>
    <definedName function="false" hidden="false" name="kpp" vbProcedure="false"/>
    <definedName function="false" hidden="false" name="kvartal" vbProcedure="false"/>
    <definedName function="false" hidden="false" name="logical" vbProcedure="false"/>
    <definedName function="false" hidden="false" name="MONTH" vbProcedure="false"/>
    <definedName function="false" hidden="false" name="month_list" vbProcedure="false"/>
    <definedName function="false" hidden="false" name="nds" vbProcedure="false"/>
    <definedName function="false" hidden="false" name="nvv" vbProcedure="false"/>
    <definedName function="false" hidden="false" name="org" vbProcedure="false"/>
    <definedName function="false" hidden="false" name="orgOtvDol" vbProcedure="false"/>
    <definedName function="false" hidden="false" name="orgOtvFIO" vbProcedure="false"/>
    <definedName function="false" hidden="false" name="orgOtvMail" vbProcedure="false"/>
    <definedName function="false" hidden="false" name="orgOtvTel" vbProcedure="false"/>
    <definedName function="false" hidden="false" name="orgPAddress" vbProcedure="false"/>
    <definedName function="false" hidden="false" name="orgUAddress" vbProcedure="false"/>
    <definedName function="false" hidden="false" name="Org_Address" vbProcedure="false"/>
    <definedName function="false" hidden="false" name="org_form" vbProcedure="false"/>
    <definedName function="false" hidden="false" name="Org_otv_lico" vbProcedure="false"/>
    <definedName function="false" hidden="false" name="pDel_Comm" vbProcedure="false"/>
    <definedName function="false" hidden="false" name="period" vbProcedure="false"/>
    <definedName function="false" hidden="false" name="plan_version" vbProcedure="false"/>
    <definedName function="false" hidden="false" name="quality" vbProcedure="false"/>
    <definedName function="false" hidden="false" name="REESTR_IP_RANGE" vbProcedure="false"/>
    <definedName function="false" hidden="false" name="REGION" vbProcedure="false"/>
    <definedName function="false" hidden="false" name="region_name" vbProcedure="false"/>
    <definedName function="false" hidden="false" name="rst_org_id_ip" vbProcedure="false"/>
    <definedName function="false" hidden="false" name="rst_org_id_org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pr_condition_date" vbProcedure="false"/>
    <definedName function="false" hidden="false" name="spr_fact_month" vbProcedure="false"/>
    <definedName function="false" hidden="false" name="spr_type" vbProcedure="false"/>
    <definedName function="false" hidden="false" name="UpdStatus" vbProcedure="false"/>
    <definedName function="false" hidden="false" name="vdet" vbProcedure="false"/>
    <definedName function="false" hidden="false" name="version" vbProcedure="false"/>
    <definedName function="false" hidden="false" name="ws_01_at_length_cncsn" vbProcedure="false"/>
    <definedName function="false" hidden="false" name="ws_01_at_length_event" vbProcedure="false"/>
    <definedName function="false" hidden="false" name="ws_01_at_length_object" vbProcedure="false"/>
    <definedName function="false" hidden="false" name="ws_01_col_0_p" vbProcedure="false"/>
    <definedName function="false" hidden="false" name="ws_01_col_1_p" vbProcedure="false"/>
    <definedName function="false" hidden="false" name="ws_01_col_add_event" vbProcedure="false"/>
    <definedName function="false" hidden="false" name="ws_01_col_all_p" vbProcedure="false"/>
    <definedName function="false" hidden="false" name="ws_01_col_cncsn" vbProcedure="false"/>
    <definedName function="false" hidden="false" name="ws_01_col_cncsn_ok" vbProcedure="false"/>
    <definedName function="false" hidden="false" name="ws_01_col_del_event" vbProcedure="false"/>
    <definedName function="false" hidden="false" name="ws_01_col_del_ifin" vbProcedure="false"/>
    <definedName function="false" hidden="false" name="ws_01_col_del_obj" vbProcedure="false"/>
    <definedName function="false" hidden="false" name="ws_01_col_deviation" vbProcedure="false"/>
    <definedName function="false" hidden="false" name="ws_01_col_fq2_1" vbProcedure="false"/>
    <definedName function="false" hidden="false" name="ws_01_col_fq2_2" vbProcedure="false"/>
    <definedName function="false" hidden="false" name="ws_01_col_fq2_3" vbProcedure="false"/>
    <definedName function="false" hidden="false" name="ws_01_col_fq4_1" vbProcedure="false"/>
    <definedName function="false" hidden="false" name="ws_01_col_fq4_2" vbProcedure="false"/>
    <definedName function="false" hidden="false" name="ws_01_col_fq4_3" vbProcedure="false"/>
    <definedName function="false" hidden="false" name="ws_01_col_obj_1" vbProcedure="false"/>
    <definedName function="false" hidden="false" name="ws_01_col_obj_lgl_id" vbProcedure="false"/>
    <definedName function="false" hidden="false" name="ws_01_col_obj_name" vbProcedure="false"/>
    <definedName function="false" hidden="false" name="ws_01_col_oktmo" vbProcedure="false"/>
    <definedName function="false" hidden="false" name="ws_01_col_url_plan" vbProcedure="false"/>
    <definedName function="false" hidden="false" name="ws_01_fill" vbProcedure="false"/>
    <definedName function="false" hidden="false" name="ws_01_group_column" vbProcedure="false"/>
    <definedName function="false" hidden="false" name="ws_01_planyear_column" vbProcedure="false"/>
    <definedName function="false" hidden="false" name="ws_01_row_all_cncsn" vbProcedure="false"/>
    <definedName function="false" hidden="false" name="ws_01_row_all_ip" vbProcedure="false"/>
    <definedName function="false" hidden="false" name="ws_01_row_end" vbProcedure="false"/>
    <definedName function="false" hidden="false" name="ws_01_row_start" vbProcedure="false"/>
    <definedName function="false" hidden="false" name="ws_02_col_target_ip" vbProcedure="false"/>
    <definedName function="false" hidden="false" name="ws_02_data_12" vbProcedure="false"/>
    <definedName function="false" hidden="false" name="ws_02_data_6" vbProcedure="false"/>
    <definedName function="false" hidden="false" name="year_list" vbProcedure="false"/>
    <definedName function="false" hidden="false" name="_IDОтчета" vbProcedure="false"/>
    <definedName function="false" hidden="false" name="_IDШаблона" vbProcedure="false"/>
    <definedName function="false" hidden="false" name="_Параметр_1" vbProcedure="false"/>
    <definedName function="false" hidden="false" name="_Параметр_2" vbProcedure="false"/>
    <definedName function="false" hidden="false" name="_Параметр_3" vbProcedure="false"/>
    <definedName function="false" hidden="false" name="_Параметр_4" vbProcedure="false"/>
    <definedName function="false" hidden="false" name="_Параметр_5" vbProcedure="false"/>
    <definedName function="false" hidden="false" name="_Параметр_6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modInstruction.cmdStart_Click_Handler" vbProcedure="true"/>
    <definedName function="true" hidden="false" name="modUpdTemplLogger.Clear" vbProcedure="true"/>
    <definedName function="true" hidden="false" name="mod_00.cmdStart_Click_Handler" vbProcedure="true"/>
    <definedName function="true" hidden="false" name="mod_00.FREEZE_PANES" vbProcedure="true"/>
    <definedName function="true" hidden="false" name="mod_01.cmdAtLengthEventClick_Handler" vbProcedure="true"/>
    <definedName function="true" hidden="false" name="mod_01.cmdAtLengthObjectClick_Handler" vbProcedure="true"/>
    <definedName function="true" hidden="false" name="mod_01.cmdAtLengthCncsn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O7" authorId="0">
      <text>
        <r>
          <rPr>
            <sz val="9"/>
            <color rgb="FF000000"/>
            <rFont val="Tahoma"/>
            <family val="2"/>
            <charset val="204"/>
          </rPr>
          <t xml:space="preserve">Нарастающим итогом за 
предыдущие периоды</t>
        </r>
      </text>
    </comment>
    <comment ref="O47" authorId="0">
      <text>
        <r>
          <rPr>
            <sz val="9"/>
            <color rgb="FF000000"/>
            <rFont val="Tahoma"/>
            <family val="2"/>
            <charset val="204"/>
          </rPr>
          <t xml:space="preserve">Нарастающим итогом за 
предыдущие периоды</t>
        </r>
      </text>
    </comment>
    <comment ref="O293" authorId="0">
      <text>
        <r>
          <rPr>
            <sz val="9"/>
            <color rgb="FF000000"/>
            <rFont val="Tahoma"/>
            <family val="2"/>
            <charset val="204"/>
          </rPr>
          <t xml:space="preserve">Нарастающим итогом за 
предыдущие периоды</t>
        </r>
      </text>
    </comment>
    <comment ref="O300" authorId="0">
      <text>
        <r>
          <rPr>
            <sz val="9"/>
            <color rgb="FF000000"/>
            <rFont val="Tahoma"/>
            <family val="2"/>
            <charset val="204"/>
          </rPr>
          <t xml:space="preserve">Нарастающим итогом за 
предыдущие периоды</t>
        </r>
      </text>
    </comment>
    <comment ref="AJ12" authorId="0">
      <text>
        <r>
          <rPr>
            <sz val="9"/>
            <color rgb="FF000000"/>
            <rFont val="Tahoma"/>
            <family val="2"/>
            <charset val="204"/>
          </rPr>
          <t xml:space="preserve">расходы на капитальные вложения (инвестиции)</t>
        </r>
      </text>
    </comment>
    <comment ref="AJ30" authorId="0">
      <text>
        <r>
          <rPr>
            <sz val="9"/>
            <color rgb="FF000000"/>
            <rFont val="Tahoma"/>
            <family val="2"/>
            <charset val="204"/>
          </rPr>
          <t xml:space="preserve">расходы на капитальные вложения (инвестиции)</t>
        </r>
      </text>
    </comment>
  </commentList>
</comments>
</file>

<file path=xl/sharedStrings.xml><?xml version="1.0" encoding="utf-8"?>
<sst xmlns="http://schemas.openxmlformats.org/spreadsheetml/2006/main" count="3431" uniqueCount="841">
  <si>
    <t xml:space="preserve"> (требуется обновление)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</si>
  <si>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</t>
  </si>
  <si>
    <t xml:space="preserve">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</si>
  <si>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</si>
  <si>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</si>
  <si>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</si>
  <si>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</si>
  <si>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</si>
  <si>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</si>
  <si>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</si>
  <si>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</si>
  <si>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</si>
  <si>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</si>
  <si>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</si>
  <si>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Инструкция по заполнению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</si>
  <si>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</si>
  <si>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</si>
  <si>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</si>
  <si>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</si>
  <si>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Лапкин Антон Олегович</t>
  </si>
  <si>
    <t xml:space="preserve">E-mail:</t>
  </si>
  <si>
    <t xml:space="preserve">lapkin@fas.gov.ru</t>
  </si>
  <si>
    <t xml:space="preserve">Алибегов Рустам Кахриманович</t>
  </si>
  <si>
    <t xml:space="preserve">alibegov@fas.gov.ru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</si>
  <si>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</si>
  <si>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</si>
  <si>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</si>
  <si>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</si>
  <si>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</si>
  <si>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</si>
  <si>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</si>
  <si>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</si>
  <si>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</si>
  <si>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INV.WARM.Q4.2021!</t>
  </si>
  <si>
    <t xml:space="preserve">Субъект РФ</t>
  </si>
  <si>
    <t xml:space="preserve">Ярославская область</t>
  </si>
  <si>
    <t xml:space="preserve">Период регулирования</t>
  </si>
  <si>
    <t xml:space="preserve">Год</t>
  </si>
  <si>
    <t xml:space="preserve">год</t>
  </si>
  <si>
    <t xml:space="preserve">Месяц</t>
  </si>
  <si>
    <t xml:space="preserve">Наименование ИП</t>
  </si>
  <si>
    <t xml:space="preserve">Инвестиционная программа от 30.10.2018 ООО "Газпром теплоэнерго Ярославль" в сфере теплоснабжения по развитию, повышению надежности и энергетической эффективности объектов на 2019-2023 годы</t>
  </si>
  <si>
    <t xml:space="preserve">Наименование организации</t>
  </si>
  <si>
    <t xml:space="preserve">ООО "Газпром теплоэнерго Ярославль"</t>
  </si>
  <si>
    <t xml:space="preserve">ИНН</t>
  </si>
  <si>
    <t xml:space="preserve">7603060690</t>
  </si>
  <si>
    <t xml:space="preserve">КПП</t>
  </si>
  <si>
    <t xml:space="preserve">760301001</t>
  </si>
  <si>
    <t xml:space="preserve">Наименование (описание) обособленного подразделения</t>
  </si>
  <si>
    <t xml:space="preserve">Не определено</t>
  </si>
  <si>
    <t xml:space="preserve">Организационно-правовая форма</t>
  </si>
  <si>
    <t xml:space="preserve">1 23 00 | Общества с ограниченной ответственностью</t>
  </si>
  <si>
    <t xml:space="preserve">Вид деятельности</t>
  </si>
  <si>
    <t xml:space="preserve">Некомбинированное производство :: Передача :: Сбыт</t>
  </si>
  <si>
    <t xml:space="preserve">ИП утверждена с НДС</t>
  </si>
  <si>
    <t xml:space="preserve">нет</t>
  </si>
  <si>
    <t xml:space="preserve">Показатели качества и надежности</t>
  </si>
  <si>
    <t xml:space="preserve">по организации</t>
  </si>
  <si>
    <t xml:space="preserve">Мероприятия по концессионному соглашению</t>
  </si>
  <si>
    <t xml:space="preserve">ИП не содержит мероприятия, реализуемые в рамках КС</t>
  </si>
  <si>
    <t xml:space="preserve">Корректировка НВВ в связи с неисполнением ИП</t>
  </si>
  <si>
    <t xml:space="preserve">Дата начала ИП</t>
  </si>
  <si>
    <t xml:space="preserve">01.01.2019</t>
  </si>
  <si>
    <t xml:space="preserve">Дата окончания ИП</t>
  </si>
  <si>
    <t xml:space="preserve">31.12.2023</t>
  </si>
  <si>
    <t xml:space="preserve">Период реализации ИП</t>
  </si>
  <si>
    <t xml:space="preserve">Наименование решения</t>
  </si>
  <si>
    <t xml:space="preserve">Об утверждении скорректированных инвестиционных программ</t>
  </si>
  <si>
    <t xml:space="preserve">Тип решения</t>
  </si>
  <si>
    <t xml:space="preserve">приказ</t>
  </si>
  <si>
    <t xml:space="preserve">Номер решения</t>
  </si>
  <si>
    <t xml:space="preserve">380</t>
  </si>
  <si>
    <t xml:space="preserve">Дата решения</t>
  </si>
  <si>
    <t xml:space="preserve">20.11.2020</t>
  </si>
  <si>
    <t xml:space="preserve">Ссылка на обосновывающие материалы</t>
  </si>
  <si>
    <t xml:space="preserve">https://portal.eias.ru/Portal/DownloadPage.aspx?type=12&amp;guid=fbec13ed-8ceb-44eb-aeed-77dbb2504bda</t>
  </si>
  <si>
    <t xml:space="preserve">Ссылка на обосновывающие материалы, подтверждающие выполнение мероприятий за отчетный период</t>
  </si>
  <si>
    <t xml:space="preserve">https://portal.eias.ru/Portal/DownloadPage.aspx?type=12&amp;guid=bce5ef4a-4888-4efd-b6e7-b0d96c37a8ab</t>
  </si>
  <si>
    <t xml:space="preserve">Адрес регулируемой организации</t>
  </si>
  <si>
    <t xml:space="preserve">Юридический адрес</t>
  </si>
  <si>
    <t xml:space="preserve">150065 г.Ярославль, пр-кт машиностроителей, д.64</t>
  </si>
  <si>
    <t xml:space="preserve">Почтовый адрес</t>
  </si>
  <si>
    <t xml:space="preserve">Ответственный за предоставление информации
 (от регулируемой организации)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</si>
  <si>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</si>
  <si>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</si>
  <si>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</si>
  <si>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</si>
  <si>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</si>
  <si>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(4852)67-06-58</t>
  </si>
  <si>
    <t xml:space="preserve">e-mail</t>
  </si>
  <si>
    <t xml:space="preserve">u1577@teplosys.com</t>
  </si>
  <si>
    <t xml:space="preserve">№ п/п</t>
  </si>
  <si>
    <t xml:space="preserve">Группа, к которой относятся мероприятия инвестиционной программы</t>
  </si>
  <si>
    <t xml:space="preserve">Подгруппа, к которой относятся мероприятия инвестиционной программы</t>
  </si>
  <si>
    <t xml:space="preserve">Наименование строек</t>
  </si>
  <si>
    <t xml:space="preserve">Территория оказания услуг</t>
  </si>
  <si>
    <t xml:space="preserve">Период реализации согласно ИП, лет</t>
  </si>
  <si>
    <t xml:space="preserve">Плановый год ввода в эксплуатацию / выполнения мероприятия</t>
  </si>
  <si>
    <t xml:space="preserve">Фактическая дата ввода в эксплуатацию / выполнения мероприятия</t>
  </si>
  <si>
    <t xml:space="preserve">Стадия выполнения, %</t>
  </si>
  <si>
    <t xml:space="preserve">№ объекта</t>
  </si>
  <si>
    <t xml:space="preserve">Объект инфраструктуры ТЭ</t>
  </si>
  <si>
    <t xml:space="preserve">Наименование объекта</t>
  </si>
  <si>
    <t xml:space="preserve">Тип объекта</t>
  </si>
  <si>
    <t xml:space="preserve">Адрес объекта</t>
  </si>
  <si>
    <t xml:space="preserve">№ источника</t>
  </si>
  <si>
    <t xml:space="preserve">Источник финансирования</t>
  </si>
  <si>
    <t xml:space="preserve">В рамках концессионного соглашения</t>
  </si>
  <si>
    <t xml:space="preserve">Наименование концессионного соглашения</t>
  </si>
  <si>
    <t xml:space="preserve">Дата начала</t>
  </si>
  <si>
    <t xml:space="preserve">Дата окончания</t>
  </si>
  <si>
    <t xml:space="preserve">Наименование решения по КС</t>
  </si>
  <si>
    <t xml:space="preserve">Тип решения по КС</t>
  </si>
  <si>
    <t xml:space="preserve">№ решения по КС</t>
  </si>
  <si>
    <t xml:space="preserve">Дата принятия решения по КС</t>
  </si>
  <si>
    <r>
      <rPr>
        <sz val="9"/>
        <rFont val="Tahoma"/>
        <family val="2"/>
        <charset val="204"/>
      </rP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 xml:space="preserve">1</t>
    </r>
  </si>
  <si>
    <r>
      <rPr>
        <sz val="9"/>
        <rFont val="Tahoma"/>
        <family val="2"/>
        <charset val="204"/>
      </rPr>
      <t xml:space="preserve">Осталось профинансировать всего по ИП по результатам отчетного периода </t>
    </r>
    <r>
      <rPr>
        <vertAlign val="superscript"/>
        <sz val="9"/>
        <rFont val="Tahoma"/>
        <family val="2"/>
        <charset val="204"/>
      </rPr>
      <t xml:space="preserve">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</si>
  <si>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</si>
  <si>
    <t xml:space="preserve">Муниципальный район</t>
  </si>
  <si>
    <t xml:space="preserve">Муниципальное образование</t>
  </si>
  <si>
    <t xml:space="preserve">ОКТМО</t>
  </si>
  <si>
    <t xml:space="preserve">месяц</t>
  </si>
  <si>
    <t xml:space="preserve">план</t>
  </si>
  <si>
    <t xml:space="preserve">факт</t>
  </si>
  <si>
    <t xml:space="preserve">Населенный пункт</t>
  </si>
  <si>
    <t xml:space="preserve">улица, проезд, проспект, переулок, и т.п.</t>
  </si>
  <si>
    <t xml:space="preserve">дом, корпус, строение</t>
  </si>
  <si>
    <t xml:space="preserve">тыс.руб. </t>
  </si>
  <si>
    <t xml:space="preserve">%</t>
  </si>
  <si>
    <t xml:space="preserve">Всего в рамках ИП</t>
  </si>
  <si>
    <t xml:space="preserve">Всего</t>
  </si>
  <si>
    <t xml:space="preserve">Собственные средства</t>
  </si>
  <si>
    <t xml:space="preserve">1.1</t>
  </si>
  <si>
    <t xml:space="preserve">Прибыль направляемая на инвестиции</t>
  </si>
  <si>
    <t xml:space="preserve">1.2</t>
  </si>
  <si>
    <t xml:space="preserve">Амортизационные отчисления</t>
  </si>
  <si>
    <t xml:space="preserve">1.3</t>
  </si>
  <si>
    <t xml:space="preserve">Прочие собственные средства</t>
  </si>
  <si>
    <t xml:space="preserve">1.4</t>
  </si>
  <si>
    <t xml:space="preserve">За счет платы за технологическое присоединение</t>
  </si>
  <si>
    <t xml:space="preserve">2</t>
  </si>
  <si>
    <t xml:space="preserve">Привлеченные средства</t>
  </si>
  <si>
    <t xml:space="preserve">2.1</t>
  </si>
  <si>
    <t xml:space="preserve">Кредиты</t>
  </si>
  <si>
    <t xml:space="preserve">2.2</t>
  </si>
  <si>
    <t xml:space="preserve">Займы</t>
  </si>
  <si>
    <t xml:space="preserve">2.3</t>
  </si>
  <si>
    <t xml:space="preserve">Прочие привлеченные средства</t>
  </si>
  <si>
    <t xml:space="preserve">3</t>
  </si>
  <si>
    <t xml:space="preserve">Бюджетное финансирование</t>
  </si>
  <si>
    <t xml:space="preserve">3.1</t>
  </si>
  <si>
    <t xml:space="preserve">Федеральный бюджет</t>
  </si>
  <si>
    <t xml:space="preserve">3.2</t>
  </si>
  <si>
    <t xml:space="preserve">Бюджет субъекта РФ</t>
  </si>
  <si>
    <t xml:space="preserve">3.3</t>
  </si>
  <si>
    <t xml:space="preserve">Бюджет муниципального образования</t>
  </si>
  <si>
    <t xml:space="preserve">4</t>
  </si>
  <si>
    <t xml:space="preserve">Прочие источники финансирования</t>
  </si>
  <si>
    <t xml:space="preserve">4.1</t>
  </si>
  <si>
    <t xml:space="preserve">Лизинг</t>
  </si>
  <si>
    <t xml:space="preserve">4.2</t>
  </si>
  <si>
    <t xml:space="preserve">Прочие</t>
  </si>
  <si>
    <t xml:space="preserve">Всего в рамках КС</t>
  </si>
  <si>
    <t xml:space="preserve">Производство тепловой энергии</t>
  </si>
  <si>
    <r>
      <rPr>
        <sz val="9"/>
        <rFont val="Tahoma"/>
        <family val="2"/>
        <charset val="204"/>
      </rPr>
      <t xml:space="preserve">Осталось профинансировать всего по результатам отчетного периода </t>
    </r>
    <r>
      <rPr>
        <vertAlign val="superscript"/>
        <sz val="9"/>
        <rFont val="Tahoma"/>
        <family val="2"/>
        <charset val="204"/>
      </rPr>
      <t xml:space="preserve">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</si>
  <si>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, из них за счет:</t>
    </r>
  </si>
  <si>
    <t xml:space="preserve">Причины отклонений</t>
  </si>
  <si>
    <t xml:space="preserve">уточнения стоимости по результатам утвержденной проектно-сметной документации</t>
  </si>
  <si>
    <t xml:space="preserve">уточнения стоимости по результатам конкурсов, заключенных договоров (закупочных процедур)</t>
  </si>
  <si>
    <t xml:space="preserve">Прочее (наименование)</t>
  </si>
  <si>
    <t xml:space="preserve">Прочее, тыс.руб.</t>
  </si>
  <si>
    <t xml:space="preserve">Ссылка на обосновывающие материалы
(факт больше плана)</t>
  </si>
  <si>
    <t xml:space="preserve"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</si>
  <si>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 xml:space="preserve">реконструкция или модернизация существующих объектов теплоснабжения за исключением тепловых сетей</t>
  </si>
  <si>
    <t xml:space="preserve">Замена насоса исходной воды</t>
  </si>
  <si>
    <t xml:space="preserve">Город Ярославль</t>
  </si>
  <si>
    <t xml:space="preserve">78701000</t>
  </si>
  <si>
    <t xml:space="preserve">декабрь</t>
  </si>
  <si>
    <t xml:space="preserve">да</t>
  </si>
  <si>
    <t xml:space="preserve">РК-1</t>
  </si>
  <si>
    <t xml:space="preserve">ТИ</t>
  </si>
  <si>
    <t xml:space="preserve">город Ярославль</t>
  </si>
  <si>
    <t xml:space="preserve">г Ярославль</t>
  </si>
  <si>
    <t xml:space="preserve">78701000001</t>
  </si>
  <si>
    <t xml:space="preserve">ул. Спартаковская</t>
  </si>
  <si>
    <t xml:space="preserve">д.1д, стр.20</t>
  </si>
  <si>
    <t xml:space="preserve">1</t>
  </si>
  <si>
    <t xml:space="preserve">замена сетевого насоса</t>
  </si>
  <si>
    <t xml:space="preserve">Замена насоса рециркуляции</t>
  </si>
  <si>
    <t xml:space="preserve">не истек срок финансирования</t>
  </si>
  <si>
    <t xml:space="preserve">Замена насоса раствора соли №1</t>
  </si>
  <si>
    <t xml:space="preserve">Замена насоса раствора соли №2</t>
  </si>
  <si>
    <t xml:space="preserve">Замена вакуумного насоса</t>
  </si>
  <si>
    <t xml:space="preserve">Замена теплообменника на исходной воде№1</t>
  </si>
  <si>
    <t xml:space="preserve">Замена теплообменника на исходной воде№2</t>
  </si>
  <si>
    <t xml:space="preserve">Замена 2-х дымососов с улиткой ДН-21 на котле КВГМ-100</t>
  </si>
  <si>
    <t xml:space="preserve">Замена вентилятора ВДН-18-11 на котле КВГМ-100</t>
  </si>
  <si>
    <t xml:space="preserve">Замена насоса взрыхления</t>
  </si>
  <si>
    <t xml:space="preserve">Замена насоса подпиточного .№2</t>
  </si>
  <si>
    <t xml:space="preserve">Замена насоса подпиточного .№3</t>
  </si>
  <si>
    <t xml:space="preserve">Замена 4-х расширительных мембранных баков для котла №1</t>
  </si>
  <si>
    <t xml:space="preserve">май</t>
  </si>
  <si>
    <t xml:space="preserve">Замена теплообменника №1 греющая вода на деаэратор</t>
  </si>
  <si>
    <t xml:space="preserve">Замена теплообменника №2 греющая вода на деаэратор</t>
  </si>
  <si>
    <t xml:space="preserve">Замена теплообменника №1 догрев исходной воды</t>
  </si>
  <si>
    <t xml:space="preserve">Замена 2-х дымососов с улиткой ДН-21 на котле КВГМ-50</t>
  </si>
  <si>
    <t xml:space="preserve">Замена вентилятора ВДН-18-11 на котле КВГМ-50</t>
  </si>
  <si>
    <t xml:space="preserve">Установка преобразователя частоты на сетевой насос</t>
  </si>
  <si>
    <t xml:space="preserve">Модернизация коммерческого узла учета газа</t>
  </si>
  <si>
    <t xml:space="preserve">ноябрь</t>
  </si>
  <si>
    <t xml:space="preserve">фактически выполнено в предыдущие периоды</t>
  </si>
  <si>
    <t xml:space="preserve">Модернизация коммерческого узла учета тепловой энергии</t>
  </si>
  <si>
    <t xml:space="preserve">Замена насоса рециркуляции №1</t>
  </si>
  <si>
    <t xml:space="preserve">РК-2</t>
  </si>
  <si>
    <t xml:space="preserve">ул. Алмазная</t>
  </si>
  <si>
    <t xml:space="preserve">д.1а</t>
  </si>
  <si>
    <t xml:space="preserve">Замена насоса рециркуляции №2</t>
  </si>
  <si>
    <t xml:space="preserve">июнь</t>
  </si>
  <si>
    <t xml:space="preserve">Замена насоса циркуляции №1</t>
  </si>
  <si>
    <t xml:space="preserve">август</t>
  </si>
  <si>
    <t xml:space="preserve">Замена циркуляционного насоса №2</t>
  </si>
  <si>
    <t xml:space="preserve">Замена насоса рециркуляции котлов ЗИОСАБ №1</t>
  </si>
  <si>
    <t xml:space="preserve">Замена насоса рециркуляции котлов ЗИОСАБ №2</t>
  </si>
  <si>
    <t xml:space="preserve">Замена насоса подпитки внутреннего контура котлов ЗИОСАБ</t>
  </si>
  <si>
    <t xml:space="preserve">октябрь</t>
  </si>
  <si>
    <t xml:space="preserve">Замена теплообменника №1 исходная вода</t>
  </si>
  <si>
    <t xml:space="preserve">Замена теплообменника ТП-250</t>
  </si>
  <si>
    <t xml:space="preserve">Замена электродвигателя мощностью 75 кВт на дымососе</t>
  </si>
  <si>
    <t xml:space="preserve">Замена электродвигателя мощностью 30 кВт на вентиляторе</t>
  </si>
  <si>
    <t xml:space="preserve">Компрессор К-25 в солевую ячейку</t>
  </si>
  <si>
    <t xml:space="preserve">Замена насоса перекачки сточных вод</t>
  </si>
  <si>
    <t xml:space="preserve">Замена солевого насоса GRN10-01 №1</t>
  </si>
  <si>
    <t xml:space="preserve">Замена солевого насоса GRN10-01 №2</t>
  </si>
  <si>
    <t xml:space="preserve">Замена насоса ГВС</t>
  </si>
  <si>
    <t xml:space="preserve">Замена насоса ВВН-1-3</t>
  </si>
  <si>
    <t xml:space="preserve">Модернизация автоматики регулирования и безопасности котлов №5,6 на базе контроллеров Siemens</t>
  </si>
  <si>
    <t xml:space="preserve">Модернизация горелочного устройства водогрейного котла КВГМ-20 №6</t>
  </si>
  <si>
    <t xml:space="preserve">Установка системы дымоудаления от котлов</t>
  </si>
  <si>
    <t xml:space="preserve">РК-4</t>
  </si>
  <si>
    <t xml:space="preserve">ул. Столярная</t>
  </si>
  <si>
    <t xml:space="preserve">д.14</t>
  </si>
  <si>
    <t xml:space="preserve">Покупка манипулятора</t>
  </si>
  <si>
    <t xml:space="preserve">Пластины с уплотнительными прокладками</t>
  </si>
  <si>
    <t xml:space="preserve">Замена водогрейного котла КВГ-1,1 №4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</si>
  <si>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</si>
  <si>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</si>
  <si>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</si>
  <si>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РК-7</t>
  </si>
  <si>
    <t xml:space="preserve">рп Семибратово</t>
  </si>
  <si>
    <t xml:space="preserve">78637447051</t>
  </si>
  <si>
    <t xml:space="preserve">ул. Красноборская</t>
  </si>
  <si>
    <t xml:space="preserve">д.9а</t>
  </si>
  <si>
    <t xml:space="preserve">Замена водогрейного котла КВГ-1,1 №5</t>
  </si>
  <si>
    <t xml:space="preserve">Установка преобразователя</t>
  </si>
  <si>
    <t xml:space="preserve">Реконструкция подстанции с заменой трансформаторов</t>
  </si>
  <si>
    <t xml:space="preserve">Замена парового котла на водогрейный</t>
  </si>
  <si>
    <t xml:space="preserve">Угличский муниципальный район</t>
  </si>
  <si>
    <t xml:space="preserve">Городское поселение г.Углич</t>
  </si>
  <si>
    <t xml:space="preserve">78646101</t>
  </si>
  <si>
    <t xml:space="preserve">РК-8</t>
  </si>
  <si>
    <t xml:space="preserve">ТИ с сетями</t>
  </si>
  <si>
    <t xml:space="preserve">г Углич</t>
  </si>
  <si>
    <t xml:space="preserve">78646101001</t>
  </si>
  <si>
    <t xml:space="preserve">Рыбинское ш.</t>
  </si>
  <si>
    <t xml:space="preserve">д.20а, корп.17</t>
  </si>
  <si>
    <t xml:space="preserve">Замена охладителя выпара ПВМР</t>
  </si>
  <si>
    <t xml:space="preserve">сентябрь</t>
  </si>
  <si>
    <t xml:space="preserve">Замена подпиточного насоса</t>
  </si>
  <si>
    <t xml:space="preserve">Замена теплообменника исходной воды</t>
  </si>
  <si>
    <t xml:space="preserve">Замена насоса для перекачки мазута</t>
  </si>
  <si>
    <t xml:space="preserve">Замена сетевого насоса СЭ800-100-11</t>
  </si>
  <si>
    <t xml:space="preserve">Замена горелочного устройства на КВГМ-20 №6</t>
  </si>
  <si>
    <t xml:space="preserve">Модернизация горелочного устройства на водогрейном котле КВГМ-20 №7</t>
  </si>
  <si>
    <t xml:space="preserve">Котельная РК-8</t>
  </si>
  <si>
    <t xml:space="preserve">Рыбинское шоссе</t>
  </si>
  <si>
    <t xml:space="preserve">д. 20а, корп. 17</t>
  </si>
  <si>
    <t xml:space="preserve">Бак хранения резервного топлива V=100 м3.</t>
  </si>
  <si>
    <t xml:space="preserve">Котельная РК-2</t>
  </si>
  <si>
    <t xml:space="preserve">Алмазная</t>
  </si>
  <si>
    <t xml:space="preserve">у № 1А</t>
  </si>
  <si>
    <t xml:space="preserve">Замена 3-х фильтров ФИПа-1-2,0-0,6</t>
  </si>
  <si>
    <t xml:space="preserve">Передача теплоэнергии по региональным тепловым сетям</t>
  </si>
  <si>
    <t xml:space="preserve">Прочие объекты и мероприятия, относимые к регулируемому виду деятельности</t>
  </si>
  <si>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</si>
  <si>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</si>
  <si>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 xml:space="preserve">3</t>
    </r>
    <r>
      <rPr>
        <sz val="9"/>
        <rFont val="Tahoma"/>
        <family val="2"/>
        <charset val="204"/>
      </rPr>
      <t xml:space="preserve"> В ценах отчетного года</t>
    </r>
  </si>
  <si>
    <t xml:space="preserve">L1_1_1</t>
  </si>
  <si>
    <t xml:space="preserve">L1_1_2</t>
  </si>
  <si>
    <t xml:space="preserve">L1_2_1</t>
  </si>
  <si>
    <t xml:space="preserve">L1_2_2</t>
  </si>
  <si>
    <t xml:space="preserve">L2_1_1</t>
  </si>
  <si>
    <t xml:space="preserve">L2_1_2</t>
  </si>
  <si>
    <t xml:space="preserve">L2_2_1_1</t>
  </si>
  <si>
    <t xml:space="preserve">L2_2_1_2</t>
  </si>
  <si>
    <t xml:space="preserve">L2_2_2_1</t>
  </si>
  <si>
    <t xml:space="preserve">L2_2_2_2</t>
  </si>
  <si>
    <t xml:space="preserve">L2_3_1_1</t>
  </si>
  <si>
    <t xml:space="preserve">L2_3_1_2</t>
  </si>
  <si>
    <t xml:space="preserve">L2_3_2_1</t>
  </si>
  <si>
    <t xml:space="preserve">L2_3_2_2</t>
  </si>
  <si>
    <t xml:space="preserve">№</t>
  </si>
  <si>
    <t xml:space="preserve">Цель ИП</t>
  </si>
  <si>
    <t xml:space="preserve">Показатели качества, надежности и бесперебойности,  энергетической эффективности</t>
  </si>
  <si>
    <t xml:space="preserve">Показатели надежности</t>
  </si>
  <si>
    <t xml:space="preserve">Показатели энергетической эффективности </t>
  </si>
  <si>
    <t xml:space="preserve">Количество прекращений подачи тепловой энергии, теплоносителя в результате технологических нарушений</t>
  </si>
  <si>
    <t xml:space="preserve">удельный расход топлива на производство единицы тепловой энергии</t>
  </si>
  <si>
    <t xml:space="preserve">Отношение величины технологических потерь к материальной характеристике тепловой сети</t>
  </si>
  <si>
    <t xml:space="preserve">Величина технологических потерь</t>
  </si>
  <si>
    <t xml:space="preserve">на тепловых сетях на 1 км тепловых сетей</t>
  </si>
  <si>
    <t xml:space="preserve">на источниках тепловой энергии на 1 Гкал/час установленной мощности</t>
  </si>
  <si>
    <t xml:space="preserve">при передаче тепловой энергии</t>
  </si>
  <si>
    <t xml:space="preserve">при передаче теплоносителя</t>
  </si>
  <si>
    <t xml:space="preserve">при передаче теплоносителя по тепловым сетям</t>
  </si>
  <si>
    <t xml:space="preserve">ед.в год/км</t>
  </si>
  <si>
    <t xml:space="preserve"> ед.в год/Гкал/час</t>
  </si>
  <si>
    <t xml:space="preserve">т.у.т./Гкал</t>
  </si>
  <si>
    <t xml:space="preserve">Гкал/кв.м</t>
  </si>
  <si>
    <t xml:space="preserve">тонн/кв.м</t>
  </si>
  <si>
    <t xml:space="preserve">Гкал/год</t>
  </si>
  <si>
    <t xml:space="preserve">тонн/год</t>
  </si>
  <si>
    <t xml:space="preserve">повышение надёжности и энергетической эффективности</t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</si>
  <si>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</si>
  <si>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</si>
  <si>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</si>
  <si>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</si>
  <si>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</si>
  <si>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</si>
  <si>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REGION</t>
  </si>
  <si>
    <t xml:space="preserve">year_list</t>
  </si>
  <si>
    <t xml:space="preserve">all_year_list</t>
  </si>
  <si>
    <t xml:space="preserve">month_list</t>
  </si>
  <si>
    <t xml:space="preserve">logical</t>
  </si>
  <si>
    <t xml:space="preserve">spr_type</t>
  </si>
  <si>
    <t xml:space="preserve">spr_condition_date</t>
  </si>
  <si>
    <t xml:space="preserve">spr_fact_month</t>
  </si>
  <si>
    <t xml:space="preserve">Алтайский край</t>
  </si>
  <si>
    <t xml:space="preserve">2017</t>
  </si>
  <si>
    <t xml:space="preserve">2003</t>
  </si>
  <si>
    <t xml:space="preserve">Январь</t>
  </si>
  <si>
    <t xml:space="preserve">1 октября 2021 года</t>
  </si>
  <si>
    <t xml:space="preserve">9 месяцев</t>
  </si>
  <si>
    <t xml:space="preserve">Амурская область</t>
  </si>
  <si>
    <t xml:space="preserve">2018</t>
  </si>
  <si>
    <t xml:space="preserve">2004</t>
  </si>
  <si>
    <t xml:space="preserve">Февраль</t>
  </si>
  <si>
    <t xml:space="preserve">1 ноября 2021 года</t>
  </si>
  <si>
    <t xml:space="preserve">10 месяцев</t>
  </si>
  <si>
    <t xml:space="preserve">Архангельская область</t>
  </si>
  <si>
    <t xml:space="preserve">2019</t>
  </si>
  <si>
    <t xml:space="preserve">2005</t>
  </si>
  <si>
    <t xml:space="preserve">Март</t>
  </si>
  <si>
    <t xml:space="preserve">1 декабря 2021 года</t>
  </si>
  <si>
    <t xml:space="preserve">11 месяцев</t>
  </si>
  <si>
    <t xml:space="preserve">Астраханская область</t>
  </si>
  <si>
    <t xml:space="preserve">2020</t>
  </si>
  <si>
    <t xml:space="preserve">2006</t>
  </si>
  <si>
    <t xml:space="preserve">Апрель</t>
  </si>
  <si>
    <t xml:space="preserve">Белгородская область</t>
  </si>
  <si>
    <t xml:space="preserve">2021</t>
  </si>
  <si>
    <t xml:space="preserve">2007</t>
  </si>
  <si>
    <t xml:space="preserve">Май</t>
  </si>
  <si>
    <t xml:space="preserve">Брянская область</t>
  </si>
  <si>
    <t xml:space="preserve">2022</t>
  </si>
  <si>
    <t xml:space="preserve">2008</t>
  </si>
  <si>
    <t xml:space="preserve">Июнь</t>
  </si>
  <si>
    <t xml:space="preserve">Владимирская область</t>
  </si>
  <si>
    <t xml:space="preserve">2023</t>
  </si>
  <si>
    <t xml:space="preserve">2009</t>
  </si>
  <si>
    <t xml:space="preserve">Июль</t>
  </si>
  <si>
    <t xml:space="preserve">Волгоградская область</t>
  </si>
  <si>
    <t xml:space="preserve">2024</t>
  </si>
  <si>
    <t xml:space="preserve">2010</t>
  </si>
  <si>
    <t xml:space="preserve">Август</t>
  </si>
  <si>
    <t xml:space="preserve">Вологодская область</t>
  </si>
  <si>
    <t xml:space="preserve">2025</t>
  </si>
  <si>
    <t xml:space="preserve">2011</t>
  </si>
  <si>
    <t xml:space="preserve">Сентябрь</t>
  </si>
  <si>
    <t xml:space="preserve">Воронежская область</t>
  </si>
  <si>
    <t xml:space="preserve">2026</t>
  </si>
  <si>
    <t xml:space="preserve">2012</t>
  </si>
  <si>
    <t xml:space="preserve">Октябрь</t>
  </si>
  <si>
    <t xml:space="preserve">г.Байконур</t>
  </si>
  <si>
    <t xml:space="preserve">2027</t>
  </si>
  <si>
    <t xml:space="preserve">2013</t>
  </si>
  <si>
    <t xml:space="preserve">Ноябрь</t>
  </si>
  <si>
    <t xml:space="preserve">г. Москва</t>
  </si>
  <si>
    <t xml:space="preserve">2028</t>
  </si>
  <si>
    <t xml:space="preserve">2014</t>
  </si>
  <si>
    <t xml:space="preserve">Декабрь</t>
  </si>
  <si>
    <t xml:space="preserve">г.Санкт-Петербург</t>
  </si>
  <si>
    <t xml:space="preserve">2029</t>
  </si>
  <si>
    <t xml:space="preserve">2015</t>
  </si>
  <si>
    <t xml:space="preserve">г.Севастополь</t>
  </si>
  <si>
    <t xml:space="preserve">2030</t>
  </si>
  <si>
    <t xml:space="preserve">2016</t>
  </si>
  <si>
    <t xml:space="preserve">Еврейская автономная область</t>
  </si>
  <si>
    <t xml:space="preserve">2031</t>
  </si>
  <si>
    <t xml:space="preserve">Забайкальский край</t>
  </si>
  <si>
    <t xml:space="preserve">2032</t>
  </si>
  <si>
    <t xml:space="preserve">Ивановская область</t>
  </si>
  <si>
    <t xml:space="preserve">2033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</si>
  <si>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</si>
  <si>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</si>
  <si>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</si>
  <si>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</si>
  <si>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</si>
  <si>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</si>
  <si>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</si>
  <si>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</si>
  <si>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</si>
  <si>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</si>
  <si>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</si>
  <si>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</si>
  <si>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</si>
  <si>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</si>
  <si>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</si>
  <si>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2034</t>
  </si>
  <si>
    <t xml:space="preserve">Магаданская область</t>
  </si>
  <si>
    <t xml:space="preserve">2035</t>
  </si>
  <si>
    <t xml:space="preserve">Московская область</t>
  </si>
  <si>
    <t xml:space="preserve">2036</t>
  </si>
  <si>
    <t xml:space="preserve">Мурманская область</t>
  </si>
  <si>
    <t xml:space="preserve">2037</t>
  </si>
  <si>
    <t xml:space="preserve">Ненецкий автономный округ</t>
  </si>
  <si>
    <t xml:space="preserve">2038</t>
  </si>
  <si>
    <t xml:space="preserve">Нижегородская область</t>
  </si>
  <si>
    <t xml:space="preserve">2039</t>
  </si>
  <si>
    <t xml:space="preserve">Новгородская область</t>
  </si>
  <si>
    <t xml:space="preserve">2040</t>
  </si>
  <si>
    <t xml:space="preserve">Новосибирская область</t>
  </si>
  <si>
    <t xml:space="preserve">2041</t>
  </si>
  <si>
    <t xml:space="preserve">Омская область</t>
  </si>
  <si>
    <t xml:space="preserve">2042</t>
  </si>
  <si>
    <t xml:space="preserve">Оренбургская область</t>
  </si>
  <si>
    <t xml:space="preserve">2043</t>
  </si>
  <si>
    <t xml:space="preserve">Орловская область</t>
  </si>
  <si>
    <t xml:space="preserve">2044</t>
  </si>
  <si>
    <t xml:space="preserve">Пензенская область</t>
  </si>
  <si>
    <t xml:space="preserve">2045</t>
  </si>
  <si>
    <t xml:space="preserve">Пермский край</t>
  </si>
  <si>
    <t xml:space="preserve">2046</t>
  </si>
  <si>
    <t xml:space="preserve">Приморский край</t>
  </si>
  <si>
    <t xml:space="preserve">2047</t>
  </si>
  <si>
    <t xml:space="preserve">Псковская область</t>
  </si>
  <si>
    <t xml:space="preserve">2048</t>
  </si>
  <si>
    <t xml:space="preserve">Республика Адыгея</t>
  </si>
  <si>
    <t xml:space="preserve">2049</t>
  </si>
  <si>
    <t xml:space="preserve">Республика Алтай</t>
  </si>
  <si>
    <t xml:space="preserve">2050</t>
  </si>
  <si>
    <t xml:space="preserve">Республика Башкортостан</t>
  </si>
  <si>
    <t xml:space="preserve">2051</t>
  </si>
  <si>
    <t xml:space="preserve">Республика Бурятия</t>
  </si>
  <si>
    <t xml:space="preserve">2052</t>
  </si>
  <si>
    <t xml:space="preserve">Республика Дагестан</t>
  </si>
  <si>
    <t xml:space="preserve">2053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</si>
  <si>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</si>
  <si>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</si>
  <si>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</si>
  <si>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</si>
  <si>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</si>
  <si>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</si>
  <si>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</si>
  <si>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</si>
  <si>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</si>
  <si>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</si>
  <si>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</si>
  <si>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</si>
  <si>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</si>
  <si>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</si>
  <si>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</si>
  <si>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</si>
  <si>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</si>
  <si>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</si>
  <si>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</si>
  <si>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</si>
  <si>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</si>
  <si>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</si>
  <si>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</si>
  <si>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</si>
  <si>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</si>
  <si>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</si>
  <si>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</si>
  <si>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</si>
  <si>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</si>
  <si>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</si>
  <si>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</si>
  <si>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</si>
  <si>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</si>
  <si>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</si>
  <si>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Расчетные листы</t>
  </si>
  <si>
    <t xml:space="preserve">Скрытые листы</t>
  </si>
  <si>
    <t xml:space="preserve">Инструкция</t>
  </si>
  <si>
    <t xml:space="preserve">TEHSHEET</t>
  </si>
  <si>
    <t xml:space="preserve">Лог обновления</t>
  </si>
  <si>
    <t xml:space="preserve">AllSheetsInThisWorkbook</t>
  </si>
  <si>
    <t xml:space="preserve">Титульный</t>
  </si>
  <si>
    <t xml:space="preserve">et_union</t>
  </si>
  <si>
    <t xml:space="preserve">ИП</t>
  </si>
  <si>
    <t xml:space="preserve">mod_00</t>
  </si>
  <si>
    <t xml:space="preserve">Качество и надежность</t>
  </si>
  <si>
    <t xml:space="preserve">mod_01</t>
  </si>
  <si>
    <t xml:space="preserve">mod_02</t>
  </si>
  <si>
    <t xml:space="preserve">Проверка</t>
  </si>
  <si>
    <t xml:space="preserve">mod_com</t>
  </si>
  <si>
    <t xml:space="preserve">modProv</t>
  </si>
  <si>
    <t xml:space="preserve">modFill</t>
  </si>
  <si>
    <t xml:space="preserve">modHTTP</t>
  </si>
  <si>
    <t xml:space="preserve">modReestr</t>
  </si>
  <si>
    <t xml:space="preserve">modInstruction</t>
  </si>
  <si>
    <t xml:space="preserve">modUpdTemplMain</t>
  </si>
  <si>
    <t xml:space="preserve">modfrmCheckUpdates</t>
  </si>
  <si>
    <t xml:space="preserve">modfrmDateChoose</t>
  </si>
  <si>
    <t xml:space="preserve">modfrmRegion</t>
  </si>
  <si>
    <t xml:space="preserve">modfrmReestr</t>
  </si>
  <si>
    <t xml:space="preserve">REESTR_MO</t>
  </si>
  <si>
    <t xml:space="preserve">REESTR_ORG</t>
  </si>
  <si>
    <t xml:space="preserve">REESTR_IP</t>
  </si>
  <si>
    <t xml:space="preserve">modClassifierValidate</t>
  </si>
  <si>
    <t xml:space="preserve">modCheckCyan</t>
  </si>
  <si>
    <t xml:space="preserve">modHyp</t>
  </si>
  <si>
    <t xml:space="preserve">et_LisComm</t>
  </si>
  <si>
    <r>
      <rPr>
        <sz val="9"/>
        <rFont val="Tahoma"/>
        <family val="2"/>
        <charset val="204"/>
      </rP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 xml:space="preserve">3</t>
    </r>
  </si>
  <si>
    <t xml:space="preserve">et_ws_01_m</t>
  </si>
  <si>
    <t xml:space="preserve">Данные по источникам финансирования для объекта инфраструктуры или мероприятия в целом</t>
  </si>
  <si>
    <t xml:space="preserve">et_ws_01_obj</t>
  </si>
  <si>
    <t xml:space="preserve">et_ws_01_ifin</t>
  </si>
  <si>
    <t xml:space="preserve">et_com</t>
  </si>
  <si>
    <t xml:space="preserve">INVP_NAME</t>
  </si>
  <si>
    <t xml:space="preserve">L_START_DATE</t>
  </si>
  <si>
    <t xml:space="preserve">L_END_DATE</t>
  </si>
  <si>
    <t xml:space="preserve">ORG_NAME</t>
  </si>
  <si>
    <t xml:space="preserve">INN_NAME</t>
  </si>
  <si>
    <t xml:space="preserve">KPP_NAME</t>
  </si>
  <si>
    <t xml:space="preserve">L_OPF</t>
  </si>
  <si>
    <t xml:space="preserve">FIL_NAME</t>
  </si>
  <si>
    <t xml:space="preserve">VDET_NAME</t>
  </si>
  <si>
    <t xml:space="preserve">L_DECISION_NAME</t>
  </si>
  <si>
    <t xml:space="preserve">L_DECISION_TYPE</t>
  </si>
  <si>
    <t xml:space="preserve">L_DECISION_NMBR</t>
  </si>
  <si>
    <t xml:space="preserve">L_DECISION_DATE</t>
  </si>
  <si>
    <t xml:space="preserve">L_DECISION_URL</t>
  </si>
  <si>
    <t xml:space="preserve">L8_1</t>
  </si>
  <si>
    <t xml:space="preserve">L15</t>
  </si>
  <si>
    <t xml:space="preserve">L_CONCESSION</t>
  </si>
  <si>
    <t xml:space="preserve">L_NVV</t>
  </si>
  <si>
    <t xml:space="preserve">L2_2_1</t>
  </si>
  <si>
    <t xml:space="preserve">L2_2_2</t>
  </si>
  <si>
    <t xml:space="preserve">L2_2_3</t>
  </si>
  <si>
    <t xml:space="preserve">L2_2_4</t>
  </si>
  <si>
    <t xml:space="preserve">L_RST_ORG_ID</t>
  </si>
  <si>
    <t xml:space="preserve">ID</t>
  </si>
  <si>
    <t xml:space="preserve">L22</t>
  </si>
  <si>
    <t xml:space="preserve">L23</t>
  </si>
  <si>
    <t xml:space="preserve">L24</t>
  </si>
  <si>
    <t xml:space="preserve">L20</t>
  </si>
  <si>
    <t xml:space="preserve">L21</t>
  </si>
  <si>
    <t xml:space="preserve">Инвестиционная программа № 333 от 20.11.2018 АО "Малая комплексная энергетика" в сфере теплоснабжения по модернизации и строительству оборудования, на территории п Алтыново, Отрадновское сельское поселение, Угличский муниципальный район на 2019 год</t>
  </si>
  <si>
    <t xml:space="preserve">31.12.2021</t>
  </si>
  <si>
    <t xml:space="preserve">АО "Малая комплексная энергетика"</t>
  </si>
  <si>
    <t xml:space="preserve">7612043797</t>
  </si>
  <si>
    <t xml:space="preserve">760601001</t>
  </si>
  <si>
    <t xml:space="preserve">1 22 47 | Публичные акционерные общества</t>
  </si>
  <si>
    <t xml:space="preserve">Об утверждении инвестиционной программы АО "МКЭ"</t>
  </si>
  <si>
    <t xml:space="preserve">333</t>
  </si>
  <si>
    <t xml:space="preserve">28.09.2018</t>
  </si>
  <si>
    <t xml:space="preserve">https://portal.eias.ru/Portal/DownloadPage.aspx?type=12&amp;guid=59a37c86-d8f3-4f47-bbe4-34023694408d</t>
  </si>
  <si>
    <t xml:space="preserve">152612, Углич, Угличский район, Ярославская область, Ленинское шоссе, дом 7Б</t>
  </si>
  <si>
    <t xml:space="preserve">Перелыгина Ольга Александровна</t>
  </si>
  <si>
    <t xml:space="preserve">вед.спец. Планово-экономического отдела</t>
  </si>
  <si>
    <t xml:space="preserve">(4852) 40 79 65 доб. 1117</t>
  </si>
  <si>
    <t xml:space="preserve">pereligina@yargk.ru</t>
  </si>
  <si>
    <t xml:space="preserve">28822308</t>
  </si>
  <si>
    <t xml:space="preserve">63778221</t>
  </si>
  <si>
    <t xml:space="preserve">Инвестиционная программа № 371 от 30.10.2018 МУП "Тепловые сети" в сфере теплоснабжения по реконструкции, модернизации и развитию тепловых сетей и сетей ГВС, на территории муниципального района Угличский на 2019-2023 годы</t>
  </si>
  <si>
    <t xml:space="preserve">01.07.2019</t>
  </si>
  <si>
    <t xml:space="preserve">МУП "Тепловые сети"</t>
  </si>
  <si>
    <t xml:space="preserve">7612043980</t>
  </si>
  <si>
    <t xml:space="preserve">761201001</t>
  </si>
  <si>
    <t xml:space="preserve">6 52 43 | Муниципальные унитарные предприятия</t>
  </si>
  <si>
    <t xml:space="preserve">Передача</t>
  </si>
  <si>
    <t xml:space="preserve">152615 г.Углич ул Ленина д 1б</t>
  </si>
  <si>
    <t xml:space="preserve">Червякова Вера Александровна</t>
  </si>
  <si>
    <t xml:space="preserve">инженер</t>
  </si>
  <si>
    <t xml:space="preserve">27569386</t>
  </si>
  <si>
    <t xml:space="preserve">chervyakova@uglich.adm.yar.ru</t>
  </si>
  <si>
    <t xml:space="preserve">63778226</t>
  </si>
  <si>
    <t xml:space="preserve">Инвестиционная программа ЗАО "Пансионат отдыха "Ярославль" в сфере теплоснабжения на 2018-2027 годы</t>
  </si>
  <si>
    <t xml:space="preserve">01.07.2018</t>
  </si>
  <si>
    <t xml:space="preserve">31.12.2033</t>
  </si>
  <si>
    <t xml:space="preserve">ЗАО "Пансионат отдыха "Ярославль"</t>
  </si>
  <si>
    <t xml:space="preserve">7627015577</t>
  </si>
  <si>
    <t xml:space="preserve">762701001</t>
  </si>
  <si>
    <t xml:space="preserve">1 22 67 | Непубличные акционерные общества</t>
  </si>
  <si>
    <t xml:space="preserve">Об утверждении инвестиционной программы</t>
  </si>
  <si>
    <t xml:space="preserve">298</t>
  </si>
  <si>
    <t xml:space="preserve">21.08.2019</t>
  </si>
  <si>
    <t xml:space="preserve">https://portal.eias.ru/Portal/DownloadPage.aspx?type=12&amp;guid=3cec5e7d-6d03-4af7-8117-f0f7a724cd21</t>
  </si>
  <si>
    <t xml:space="preserve">по организации и мероприятиям</t>
  </si>
  <si>
    <t xml:space="preserve">150522  Ярославская область, Ярославский район, п\о Красные ткачи</t>
  </si>
  <si>
    <t xml:space="preserve">Савченко Виктория Анатольевна</t>
  </si>
  <si>
    <t xml:space="preserve">Ведущий экономист</t>
  </si>
  <si>
    <t xml:space="preserve">8 (4852) 30-26-84</t>
  </si>
  <si>
    <t xml:space="preserve">econ@incomproekt.ru</t>
  </si>
  <si>
    <t xml:space="preserve">26514513</t>
  </si>
  <si>
    <t xml:space="preserve">63778222</t>
  </si>
  <si>
    <t xml:space="preserve">Инвестиционная программа ОАО "Яргортеплоэнерго"</t>
  </si>
  <si>
    <t xml:space="preserve">ОАО "Яргортеплоэнерго"</t>
  </si>
  <si>
    <t xml:space="preserve">7606047507</t>
  </si>
  <si>
    <t xml:space="preserve">Некомбинированное производство :: Сбыт</t>
  </si>
  <si>
    <t xml:space="preserve">Инвестиционная программа АО "Яргортеплоэнерго" на 2019-2023 годы</t>
  </si>
  <si>
    <t xml:space="preserve">476</t>
  </si>
  <si>
    <t xml:space="preserve">19.11.2019</t>
  </si>
  <si>
    <t xml:space="preserve">https://portal.eias.ru/Portal/DownloadPage.aspx?type=12&amp;guid=2d7c2e2e-910a-46a4-8e02-de22feb99781</t>
  </si>
  <si>
    <t xml:space="preserve">150054, г. Ярославль, ул.Чехова, 28а</t>
  </si>
  <si>
    <t xml:space="preserve">Ефремов Евгений Николаевич</t>
  </si>
  <si>
    <t xml:space="preserve">Начальник ПТО</t>
  </si>
  <si>
    <t xml:space="preserve">(4852) 73-99-04</t>
  </si>
  <si>
    <t xml:space="preserve">YGTE@YGTE.RU</t>
  </si>
  <si>
    <t xml:space="preserve">26483162</t>
  </si>
  <si>
    <t xml:space="preserve">63778215</t>
  </si>
  <si>
    <t xml:space="preserve">Инвестиционная программа от 02.10.2019 АО "Малая комплексная энергетика" в сфере теплоснабжения по строительству, реконструкции и модернизации объектов, на территории муниципального района Ростовский на 2020-2022 годы</t>
  </si>
  <si>
    <t xml:space="preserve">01.01.2020</t>
  </si>
  <si>
    <t xml:space="preserve">31.12.2022</t>
  </si>
  <si>
    <t xml:space="preserve">Об утверждении скорректированной инвестиционной программы АО "МКЭ"</t>
  </si>
  <si>
    <t xml:space="preserve">381</t>
  </si>
  <si>
    <t xml:space="preserve">https://portal.eias.ru/Portal/DownloadPage.aspx?type=12&amp;guid=9b9bb0ba-78ef-4a9b-b9af-8465f9270ee1</t>
  </si>
  <si>
    <t xml:space="preserve">150040 г. Ярославль, ул. Победы, д.28-А</t>
  </si>
  <si>
    <t xml:space="preserve">главный специалист ПЭО</t>
  </si>
  <si>
    <t xml:space="preserve">(4852)40-79-65 доб1117</t>
  </si>
  <si>
    <t xml:space="preserve">pereligina@mke76.ru</t>
  </si>
  <si>
    <t xml:space="preserve">63778219</t>
  </si>
  <si>
    <t xml:space="preserve">Инвестиционная программа от 15.10.2020 АО "Тутаевская ПГУ" в сфере теплоснабжения по строительству, реконструкции и модернизации системы теплоснабжения на 2021-2023 годы</t>
  </si>
  <si>
    <t xml:space="preserve">01.01.2021</t>
  </si>
  <si>
    <t xml:space="preserve">АО "Тутаевская ПГУ"</t>
  </si>
  <si>
    <t xml:space="preserve">7611020204</t>
  </si>
  <si>
    <t xml:space="preserve">761101001</t>
  </si>
  <si>
    <t xml:space="preserve">Об утверждении инвестиционных программ</t>
  </si>
  <si>
    <t xml:space="preserve">334</t>
  </si>
  <si>
    <t xml:space="preserve">15.10.2020</t>
  </si>
  <si>
    <t xml:space="preserve">https://portal.eias.ru/Portal/DownloadPage.aspx?type=12&amp;guid=44c1e5d4-9af8-4841-814c-da56c507e31e</t>
  </si>
  <si>
    <t xml:space="preserve">152300 Ярославская обл., г.Тутаев, ул Промышленная,д.15</t>
  </si>
  <si>
    <t xml:space="preserve">Виноградова Наталия Александровна</t>
  </si>
  <si>
    <t xml:space="preserve">начальник ПЭО</t>
  </si>
  <si>
    <t xml:space="preserve">(48533) 2-90-19</t>
  </si>
  <si>
    <t xml:space="preserve">vinogradova@tpgu.ru</t>
  </si>
  <si>
    <t xml:space="preserve">28134686</t>
  </si>
  <si>
    <t xml:space="preserve">63778230</t>
  </si>
  <si>
    <t xml:space="preserve">Инвестиционная программа от 15.10.2020 АО "Яркоммунсервис" в сфере теплоснабжения по модернизации котельной, на территории с Стогинское, Митинское сельское поселение, Гаврилов-Ямский муниципальный район на 2021-2023 годы</t>
  </si>
  <si>
    <t xml:space="preserve">АО "Яркоммунсервис"</t>
  </si>
  <si>
    <t xml:space="preserve">7602090950</t>
  </si>
  <si>
    <t xml:space="preserve">760201001</t>
  </si>
  <si>
    <t xml:space="preserve">Инвестиционная программа АО "Яркоммунсервис" по модернизации котельноей в селе Стогинском Гаврилов-Ямского муниципального района на период 2021-2023 гг.</t>
  </si>
  <si>
    <t xml:space="preserve">150042 г. Ярославль, ул. Блюхера, д.26</t>
  </si>
  <si>
    <t xml:space="preserve">Пошивалова Татьяна Алексеевна</t>
  </si>
  <si>
    <t xml:space="preserve">Начальник ОЭОТиУП</t>
  </si>
  <si>
    <t xml:space="preserve">4852 55-04-26</t>
  </si>
  <si>
    <t xml:space="preserve">yaks_yar@mail.ru</t>
  </si>
  <si>
    <t xml:space="preserve">28507030</t>
  </si>
  <si>
    <t xml:space="preserve">63778201</t>
  </si>
  <si>
    <t xml:space="preserve">Инвестиционная программа от 15.10.2020 АО "Яркоммунсервис" в сфере теплоснабжения по модернизации системы теплоснабжения, на территории рп Петровское, Петровское сельское поселение, Ростовский муниципальный район на 2021-2023 годы</t>
  </si>
  <si>
    <t xml:space="preserve">Инвестиционная программа АО "Яркоммунсервис" по модернизации системы теплоснабжения в рабочем поселке Петровское Ростовского муниципального района на период 2021-2023 гг.</t>
  </si>
  <si>
    <t xml:space="preserve">4852 550426</t>
  </si>
  <si>
    <t xml:space="preserve">63778204</t>
  </si>
  <si>
    <t xml:space="preserve">Инвестиционная программа от 15.10.2020 АО "Яркоммунсервис" в сфере теплоснабжения по модернизации системы теплоснабжения, на территории с Воскресенское, Октябрьское сельское поселение, Некоузский муниципальный район на 2021-2023 годы</t>
  </si>
  <si>
    <t xml:space="preserve">Инвестиционная программа АО "Яркоммунсервис" по модернизации системы теплоснабжения в селе Воскресенское Некоузского муниципального района на 2021-2023 гг.</t>
  </si>
  <si>
    <t xml:space="preserve">63778211</t>
  </si>
  <si>
    <t xml:space="preserve">Инвестиционная программа от 15.10.2020 АО "Яркоммунсервис" в сфере теплоснабжения по техническому перевооружению котельной, на территории г Мышкин, Городское поселение г. Мышкин, Мышкинский муниципальный район на 2021-2023 годы</t>
  </si>
  <si>
    <t xml:space="preserve">Инвестиционная программа АО "Яркоммунсервис" по техническому перевооружению котельной "Финский комплекс" в городском поселении г. Мышкин на период 2021-2023 гг.</t>
  </si>
  <si>
    <t xml:space="preserve">63778209</t>
  </si>
  <si>
    <t xml:space="preserve">Инвестиционная программа от 15.10.2020 АО "Яркоммунсервис" в сфере теплоснабжения по техническому перевооружению котельной, на территории п Волга, Волжское сельское поселение, Некоузский муниципальный район на 2021-2023 годы</t>
  </si>
  <si>
    <t xml:space="preserve">Инвестиционная программа АО "Яркоммунсервис" по техническому перевооружению котельной в поселке Волга (ул. Ленина) Некоузского муниципального района на период 2021-2023 гг.</t>
  </si>
  <si>
    <t xml:space="preserve">63778210</t>
  </si>
  <si>
    <t xml:space="preserve">Инвестиционная программа от 15.10.2020 АО "Яркоммунсервис" в сфере теплоснабжения по техническому перевооружению систем теплоснабжения, на территории с Климатино, Поречье-Рыбное сельское поселение, Ростовский муниципальный район на 2021-2023 годы</t>
  </si>
  <si>
    <t xml:space="preserve">Инвестиционная программа АО "Яркоммунсервис" по техническому перевооружению системы теплоснабжения в селе Климатино Ростовского муниципального района на период 2021-2023 гг.</t>
  </si>
  <si>
    <t xml:space="preserve">63778203</t>
  </si>
  <si>
    <t xml:space="preserve">Инвестиционная программа от 23.10.2020 АО "Норский керамический завод" в сфере теплоснабжения в отношении котельной на 2021-2025 годы</t>
  </si>
  <si>
    <t xml:space="preserve">31.12.2025</t>
  </si>
  <si>
    <t xml:space="preserve">АО "Норский керамический завод"</t>
  </si>
  <si>
    <t xml:space="preserve">7602013169</t>
  </si>
  <si>
    <t xml:space="preserve">по отдельным мероприятиям</t>
  </si>
  <si>
    <t xml:space="preserve">г.Ярославль, Красноперевальский пер., д.1, литер К</t>
  </si>
  <si>
    <t xml:space="preserve">150019, г.Ярославль, Красноперевальский пер., д.1, литер К</t>
  </si>
  <si>
    <t xml:space="preserve">Черноземов Владимир Юрьевич</t>
  </si>
  <si>
    <t xml:space="preserve">Главный энергетик</t>
  </si>
  <si>
    <t xml:space="preserve">(4852) 67 12 86</t>
  </si>
  <si>
    <t xml:space="preserve">vch@zaonkz.ru</t>
  </si>
  <si>
    <t xml:space="preserve">26483200</t>
  </si>
  <si>
    <t xml:space="preserve">63778218</t>
  </si>
  <si>
    <t xml:space="preserve">Инвестиционная программа от 23.10.2020 МП ЯМР "Теплоресурс" в сфере теплоснабжения по строительству и модернизации систем теплоснабжения, на территории муниципального района Ярославский на 2021-2025 годы</t>
  </si>
  <si>
    <t xml:space="preserve">МП ЯМР "Теплоресурс"</t>
  </si>
  <si>
    <t xml:space="preserve">7627051712</t>
  </si>
  <si>
    <t xml:space="preserve">Инвестиционная программа МП "Теплоресурс" построительству, модернизации и техническому оснащению систем теплоснабжения Ярославского муниципального района на период 2021-2025 гг.</t>
  </si>
  <si>
    <t xml:space="preserve">354</t>
  </si>
  <si>
    <t xml:space="preserve">23.10.2020</t>
  </si>
  <si>
    <t xml:space="preserve">https://portal.eias.ru/Portal/DownloadPage.aspx?type=12&amp;guid=ff84e890-307b-4676-a606-1e25855a7ef7</t>
  </si>
  <si>
    <t xml:space="preserve">поселок Заволжье,  дом 37, помещение 15</t>
  </si>
  <si>
    <t xml:space="preserve">Варфоломеева Марина Геннадьевна</t>
  </si>
  <si>
    <t xml:space="preserve">экономист</t>
  </si>
  <si>
    <t xml:space="preserve">76-97-84</t>
  </si>
  <si>
    <t xml:space="preserve">769784po@mail.ru</t>
  </si>
  <si>
    <t xml:space="preserve">31327447</t>
  </si>
  <si>
    <t xml:space="preserve">63778227</t>
  </si>
  <si>
    <t xml:space="preserve">Инвестиционная программа от 23.10.2020 МУП "Теплосервис" в сфере теплоснабжения по реконструкции котельных, на территории городского округа Переславль-Залесский на 2021-2023 годы</t>
  </si>
  <si>
    <t xml:space="preserve">МУП "Теплосервис"</t>
  </si>
  <si>
    <t xml:space="preserve">7608036268</t>
  </si>
  <si>
    <t xml:space="preserve">760801001</t>
  </si>
  <si>
    <t xml:space="preserve">152023, Ярославская область, г.Переславль-Залесский, ул.Свободы, д.98, пом.12</t>
  </si>
  <si>
    <t xml:space="preserve">152023, Ярославская область, г.Переславль-Залесский, ул.Свободы, д.98</t>
  </si>
  <si>
    <t xml:space="preserve">Волкова Екатерина Витальевна</t>
  </si>
  <si>
    <t xml:space="preserve">ведущий экономист</t>
  </si>
  <si>
    <t xml:space="preserve">8(48535) 3-84-51</t>
  </si>
  <si>
    <t xml:space="preserve">teploservicepz@yandex.ru</t>
  </si>
  <si>
    <t xml:space="preserve">31221168</t>
  </si>
  <si>
    <t xml:space="preserve">63778229</t>
  </si>
  <si>
    <t xml:space="preserve">Инвестиционная программа от 23.10.2020 МУП "Теплосервис" в сфере теплоснабжения по строительству, реконструкции и модернизации тепловых сетей на 2021-2025 годы</t>
  </si>
  <si>
    <t xml:space="preserve">63778228</t>
  </si>
  <si>
    <t xml:space="preserve">Инвестиционная программа от 23.10.2020 ООО "Управляющая производственно-торговая компания "Топливоподающие системы" в сфере теплоснабжения в отношении котельной, на территории городского округа Ярославль на 2021-2026 годы</t>
  </si>
  <si>
    <t xml:space="preserve">31.12.2026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</si>
  <si>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</si>
  <si>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</si>
  <si>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150051, г. Ярославль, проспекткт Машиностроителей, д.81</t>
  </si>
  <si>
    <t xml:space="preserve">Гнедин Владимир Геннадьевич</t>
  </si>
  <si>
    <t xml:space="preserve">Директор</t>
  </si>
  <si>
    <t xml:space="preserve">8 (4852) 40-58-65</t>
  </si>
  <si>
    <t xml:space="preserve">uptktps@gaz.ru</t>
  </si>
  <si>
    <t xml:space="preserve">28135241</t>
  </si>
  <si>
    <t xml:space="preserve">63778214</t>
  </si>
  <si>
    <t xml:space="preserve">Инвестиционная программа от 28.09.2018 АО "Яркоммунсервис" в сфере теплоснабжения по модернизации тепловой сети, на территории городского поселения г. Мышкин, Мышкинский муниципальный район на 2019-2021 годы</t>
  </si>
  <si>
    <t xml:space="preserve">Инвестиционная программа АО "Яркоммунсервис" по реконструкции тепловых сетей в городском поселении г. Мышкин на период 2019-2021 гг.</t>
  </si>
  <si>
    <t xml:space="preserve">https://portal.eias.ru/Portal/DownloadPage.aspx?type=12&amp;guid=e1eb3725-e78c-4373-b0ef-cd69ed2e5341</t>
  </si>
  <si>
    <t xml:space="preserve">63778207</t>
  </si>
  <si>
    <t xml:space="preserve">Инвестиционная программа от 30.10.2018 АО "Яркоммунсервис" в сфере теплоснабжения по модернизации тепловой сети, на территории с Кривец, Приволжское сельское поселение, Мышкинский муниципальный район на 2019-2021 годы</t>
  </si>
  <si>
    <t xml:space="preserve">Инвестиционная программа АО "Яркоммунсервис" по строительству тепловых сетей в селе Кривец Мышкинского муниципального района на период 2019-2021 гг.</t>
  </si>
  <si>
    <t xml:space="preserve">371</t>
  </si>
  <si>
    <t xml:space="preserve">30.10.2018</t>
  </si>
  <si>
    <t xml:space="preserve">https://portal.eias.ru/Portal/DownloadPage.aspx?type=12&amp;guid=b1c854ba-2221-45cb-9836-6abd9ef73fd5</t>
  </si>
  <si>
    <t xml:space="preserve">150042 г. Ярославль, ул. Блюхера. Д.26</t>
  </si>
  <si>
    <t xml:space="preserve">63778205</t>
  </si>
  <si>
    <t xml:space="preserve">Инвестиционная программа от 30.10.2018 АО "Яркоммунсервис" в сфере теплоснабжения по реконструкции тепловой сети, на территории п Борок, Веретейское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</si>
  <si>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поселке Борок Некоузского муниципального района на период 2019-2021 гг.</t>
  </si>
  <si>
    <t xml:space="preserve">63778202</t>
  </si>
  <si>
    <t xml:space="preserve">Инвестиционная программа от 30.10.2018 АО "Яркоммунсервис" в сфере теплоснабжения по реконструкции тепловой сети, на территории п Волга, Волжское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</si>
  <si>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поселке Волга Некоузского муниципального района на период 2019-2021 гг.</t>
  </si>
  <si>
    <t xml:space="preserve">63778206</t>
  </si>
  <si>
    <t xml:space="preserve">Инвестиционная программа от 30.10.2018 АО "Яркоммунсервис" в сфере теплоснабжения по реконструкции тепловой сети, на территории с Новый Некоуз, Некоузское сельское поселение, Некоузский муниципальный район на 2019-2021 годы</t>
  </si>
  <si>
    <t xml:space="preserve">Инвестиционная программа АО "Яркоммунсервис" по реконструкции тепловых сетей в селе Новый Некоуз Некоузского муниципального района на период 2019-2021 гг.</t>
  </si>
  <si>
    <t xml:space="preserve">63778208</t>
  </si>
  <si>
    <t xml:space="preserve">Инвестиционная программа от 30.10.2018 АО "Ярославские ЭнергоСистемы" в сфере теплоснабжения по комплексному развитию систем инженерной инфраструктуры, на территории городского округа Ярославль на 2019-2023 годы</t>
  </si>
  <si>
    <t xml:space="preserve">АО "Ярославские ЭнергоСистемы"</t>
  </si>
  <si>
    <t xml:space="preserve">7603066822</t>
  </si>
  <si>
    <t xml:space="preserve">150055, Ярославль, ул. Красноборская, дом 5, корп.1</t>
  </si>
  <si>
    <t xml:space="preserve">Воробьев Юрий Владимирович</t>
  </si>
  <si>
    <t xml:space="preserve">8(4852)-23-18-40(доб.250)</t>
  </si>
  <si>
    <t xml:space="preserve">vuv@yarensys.ru</t>
  </si>
  <si>
    <t xml:space="preserve">30919361</t>
  </si>
  <si>
    <t xml:space="preserve">63778232</t>
  </si>
  <si>
    <t xml:space="preserve">28932227</t>
  </si>
  <si>
    <t xml:space="preserve">63778217</t>
  </si>
  <si>
    <t xml:space="preserve">Инвестиционная программа от 30.10.2018 ПАО "ТГК-2" в сфере теплоснабжения по модернизации, реконструкции и техническому перевооружению объектов на 2019-2023 годы</t>
  </si>
  <si>
    <t xml:space="preserve">ПАО "ТГК-2"</t>
  </si>
  <si>
    <t xml:space="preserve">7606053324</t>
  </si>
  <si>
    <t xml:space="preserve">Передача :: Сбыт</t>
  </si>
  <si>
    <t xml:space="preserve">Сводная инвестиционная программа ПАО "ТГК-2" на 2019 - 2023 годы</t>
  </si>
  <si>
    <t xml:space="preserve">472</t>
  </si>
  <si>
    <t xml:space="preserve">18.11.2019</t>
  </si>
  <si>
    <t xml:space="preserve">https://portal.eias.ru/Portal/DownloadPage.aspx?type=12&amp;guid=27b4d0e6-8e17-49df-8e22-663c4da6517e</t>
  </si>
  <si>
    <t xml:space="preserve">150003, г.Ярославль, ул.Пятницкая, д.6</t>
  </si>
  <si>
    <t xml:space="preserve">Платонова Юлия Николаевна</t>
  </si>
  <si>
    <t xml:space="preserve">Ведущий специалист отдела ТПРиТП</t>
  </si>
  <si>
    <t xml:space="preserve">+7 (4852) 79-74-90</t>
  </si>
  <si>
    <t xml:space="preserve">PlatonovaYN@tgc-2.ru</t>
  </si>
  <si>
    <t xml:space="preserve">26523308</t>
  </si>
  <si>
    <t xml:space="preserve">63778225</t>
  </si>
  <si>
    <t xml:space="preserve">Инвестиционная программа от 30.10.2019 АО "Яркоммунсервис" в сфере теплоснабжения по реконструкции оборудования, на территории городского поселения г. Данилов, Даниловский муниципальный район на 2020-2024 годы</t>
  </si>
  <si>
    <t xml:space="preserve">31.12.2024</t>
  </si>
  <si>
    <t xml:space="preserve">Инвестиционная программа АО "Яркоммунсервис" по реконструкции резервного топливного хозяйства котельной по адресу: г. Данилов, ул. Заводская, д.7 на 2020-2024 гг.</t>
  </si>
  <si>
    <t xml:space="preserve">443</t>
  </si>
  <si>
    <t xml:space="preserve">30.10.2019</t>
  </si>
  <si>
    <t xml:space="preserve">https://portal.eias.ru/Portal/DownloadPage.aspx?type=12&amp;guid=4f9ee70f-0a84-4077-9b4f-27cdaf2016ad</t>
  </si>
  <si>
    <t xml:space="preserve">63778223</t>
  </si>
  <si>
    <t xml:space="preserve">Инвестиционная программа от 30.10.2019 АО "Яркоммунсервис" в сфере теплоснабжения по реконструкции тепловых сетей, на территории п Октябрь, Октябрьское сельское поселение, Некоузский муниципальный район на 2020-2024 годы</t>
  </si>
  <si>
    <t xml:space="preserve">Инвестиционная программа АО "Яркоммунсервис" по реконструкции тепловых сетей в поселке Октябрь Некоузского муниципального района на 2020-2024 гг.</t>
  </si>
  <si>
    <t xml:space="preserve">150042, г. Ярославль, ул. Блюхера. Д.26</t>
  </si>
  <si>
    <t xml:space="preserve">начальник ОЭОТиУП</t>
  </si>
  <si>
    <t xml:space="preserve">63778212</t>
  </si>
  <si>
    <t xml:space="preserve">Инвестиционная программа от 30.10.2019 АО "Яркоммунсервис" в сфере теплоснабжения по реконструкции тепловых сетей, на территории с Мокеиха, Октябрьское сельское поселение, Некоузский муниципальный район на 2020-2024 годы</t>
  </si>
  <si>
    <t xml:space="preserve">Инвестиционная программа АО "Яркоммунсервис" по реконструкции тепловых сетей в селе Мокеиха Некоузского муниципального района на 2020-2024 гг.</t>
  </si>
  <si>
    <t xml:space="preserve">63778213</t>
  </si>
  <si>
    <t xml:space="preserve">Инвестиционная программа от 30.10.2019 МУП ТМР "ТутаевТеплоЭнерго" в сфере теплоснабжения по реконструкции и модернизации котельной, на территории сельского поселения Константиновское, Тутаевский муниципальный район на 2020-2022 годы</t>
  </si>
  <si>
    <t xml:space="preserve">МУП ТМР "ТутаевТеплоЭнерго"</t>
  </si>
  <si>
    <t xml:space="preserve">7611026862</t>
  </si>
  <si>
    <t xml:space="preserve">https://portal.eias.ru/Portal/DownloadPage.aspx?type=12&amp;guid=78a7d7d3-9c2a-4f32-82ec-09c40c914b0c</t>
  </si>
  <si>
    <t xml:space="preserve">152300, Ярославская обл.,  г. Тутаев, ул. Пролетарская, д. 30</t>
  </si>
  <si>
    <t xml:space="preserve">152303, Ярославская обл.,  г. Тутаев, ул. Моторостроителей, д. 78-а</t>
  </si>
  <si>
    <t xml:space="preserve">Журавлева  Жанна  Викторовна</t>
  </si>
  <si>
    <t xml:space="preserve">ведущий  экономист</t>
  </si>
  <si>
    <t xml:space="preserve">8 (48533) 7 - 02 - 12</t>
  </si>
  <si>
    <t xml:space="preserve">tutaev-te@yandex.ru</t>
  </si>
  <si>
    <t xml:space="preserve">31355330</t>
  </si>
  <si>
    <t xml:space="preserve">63778231</t>
  </si>
  <si>
    <t xml:space="preserve">Инвестиционная программа от 30.10.2020 АО "Малая комплексная энергетика" в сфере теплоснабжения по реконструкции систем теплоснабжения, на территории муниципального района Пошехонский на 2021-2024 годы</t>
  </si>
  <si>
    <t xml:space="preserve">363</t>
  </si>
  <si>
    <t xml:space="preserve">30.10.2020</t>
  </si>
  <si>
    <t xml:space="preserve">https://portal.eias.ru/Portal/DownloadPage.aspx?type=12&amp;guid=ccdfc462-294e-4e42-8ffc-b6b25d516e12</t>
  </si>
  <si>
    <t xml:space="preserve">гл. спец. Планово-экономического отдела</t>
  </si>
  <si>
    <t xml:space="preserve">+7(4852) 40 79 65 доб. 1117</t>
  </si>
  <si>
    <t xml:space="preserve">63778220</t>
  </si>
  <si>
    <t xml:space="preserve">Инвестиционная программа от 30.11.2017 ООО "АДС" в сфере теплоснабжения по модернизации и реконструкции котельных и тепловых сетей на 2018-2024 годы</t>
  </si>
  <si>
    <t xml:space="preserve">01.07.2017</t>
  </si>
  <si>
    <t xml:space="preserve">ООО "АДС"</t>
  </si>
  <si>
    <t xml:space="preserve">7604008710</t>
  </si>
  <si>
    <t xml:space="preserve">760401001</t>
  </si>
  <si>
    <t xml:space="preserve">Об утверждении скорректированной инвестиционной программы ООО "АДС</t>
  </si>
  <si>
    <t xml:space="preserve">83-ви</t>
  </si>
  <si>
    <t xml:space="preserve">https://portal.eias.ru/Portal/DownloadPage.aspx?type=12&amp;guid=9bde72cc-2358-4011-807c-d12ac557d00e</t>
  </si>
  <si>
    <t xml:space="preserve">150006, г. Ярославль, ул. Корабельная ,1</t>
  </si>
  <si>
    <t xml:space="preserve">Куропаткина Екатерина Васильевна</t>
  </si>
  <si>
    <t xml:space="preserve">Зам.финансового директора</t>
  </si>
  <si>
    <t xml:space="preserve">(4852) 46-54-74</t>
  </si>
  <si>
    <t xml:space="preserve">465232@yarads.ru</t>
  </si>
  <si>
    <t xml:space="preserve">26483198</t>
  </si>
  <si>
    <t xml:space="preserve">63778216</t>
  </si>
  <si>
    <t xml:space="preserve">Инвестиционная программа от 31.10.2019 ООО "Рыбинская генерация" в сфере теплоснабжения по модернизации и строительству котельных и тепловых сетей на 2019-2031 годы</t>
  </si>
  <si>
    <t xml:space="preserve">01.11.2019</t>
  </si>
  <si>
    <t xml:space="preserve">31.12.2031</t>
  </si>
  <si>
    <t xml:space="preserve">ООО "Рыбинская генерация"</t>
  </si>
  <si>
    <t xml:space="preserve">4401158338</t>
  </si>
  <si>
    <t xml:space="preserve">761001001</t>
  </si>
  <si>
    <t xml:space="preserve">Об утверждении инвестиционной программы общества с ограниченной ответственностью "Рыбинская генерация"</t>
  </si>
  <si>
    <t xml:space="preserve">451</t>
  </si>
  <si>
    <t xml:space="preserve">31.10.2019</t>
  </si>
  <si>
    <t xml:space="preserve">https://portal.eias.ru/Portal/DownloadPage.aspx?type=12&amp;guid=f931fed9-ead8-485f-9282-ec738cf3fbe5</t>
  </si>
  <si>
    <t xml:space="preserve">ИП содержит только мероприятия, реализуемые в рамках КС</t>
  </si>
  <si>
    <t xml:space="preserve">152930, Ярославская область, Рыбинский район, город Рыбинск, территория Юго-западная промзона, д.3, каб.301</t>
  </si>
  <si>
    <t xml:space="preserve">Ботков Вячеслав Александрович</t>
  </si>
  <si>
    <t xml:space="preserve">начальник ПТО</t>
  </si>
  <si>
    <t xml:space="preserve">(4855)20-37-10</t>
  </si>
  <si>
    <t xml:space="preserve">BotkovVA@r-gen.ru</t>
  </si>
  <si>
    <t xml:space="preserve">31352310</t>
  </si>
  <si>
    <t xml:space="preserve">63778224</t>
  </si>
</sst>
</file>

<file path=xl/styles.xml><?xml version="1.0" encoding="utf-8"?>
<styleSheet xmlns="http://schemas.openxmlformats.org/spreadsheetml/2006/main">
  <numFmts count="14">
    <numFmt numFmtId="164" formatCode="@"/>
    <numFmt numFmtId="165" formatCode="General"/>
    <numFmt numFmtId="166" formatCode="_-* #,##0.00[$€-1]_-;\-* #,##0.00[$€-1]_-;_-* \-??[$€-1]_-"/>
    <numFmt numFmtId="167" formatCode="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dd/mm/yyyy\ h:mm"/>
    <numFmt numFmtId="175" formatCode="dd/mm/yyyy"/>
    <numFmt numFmtId="176" formatCode="#,##0"/>
    <numFmt numFmtId="177" formatCode="0.00"/>
  </numFmts>
  <fonts count="61">
    <font>
      <sz val="9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11"/>
      <color rgb="FF333333"/>
      <name val="Calibri"/>
      <family val="2"/>
    </font>
    <font>
      <sz val="9"/>
      <color rgb="FF000000"/>
      <name val="Tahoma"/>
      <family val="2"/>
      <charset val="204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 val="true"/>
      <sz val="10"/>
      <name val="Tahoma"/>
      <family val="2"/>
      <charset val="204"/>
    </font>
    <font>
      <u val="single"/>
      <sz val="20"/>
      <color rgb="FF003366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FFFFFF"/>
      <name val="Tahoma"/>
      <family val="2"/>
      <charset val="204"/>
    </font>
    <font>
      <sz val="11"/>
      <name val="Calibri"/>
      <family val="0"/>
    </font>
    <font>
      <sz val="9"/>
      <color rgb="FFCC0000"/>
      <name val="Tahoma"/>
      <family val="2"/>
      <charset val="204"/>
    </font>
    <font>
      <sz val="16"/>
      <name val="Tahoma"/>
      <family val="2"/>
      <charset val="204"/>
    </font>
    <font>
      <sz val="9"/>
      <color rgb="FF993300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color rgb="FFFFFFFF"/>
      <name val="Wingdings 2"/>
      <family val="1"/>
      <charset val="2"/>
    </font>
    <font>
      <vertAlign val="superscript"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b val="true"/>
      <sz val="9"/>
      <color rgb="FF0070C0"/>
      <name val="Tahoma"/>
      <family val="2"/>
    </font>
    <font>
      <sz val="8"/>
      <color rgb="FF333333"/>
      <name val="Tahoma"/>
      <family val="2"/>
      <charset val="204"/>
    </font>
    <font>
      <sz val="8"/>
      <color rgb="FFFFFFFF"/>
      <name val="Tahoma"/>
      <family val="2"/>
      <charset val="204"/>
    </font>
    <font>
      <b val="true"/>
      <sz val="8"/>
      <name val="Tahoma"/>
      <family val="2"/>
      <charset val="204"/>
    </font>
    <font>
      <sz val="8"/>
      <name val="Tahoma"/>
      <family val="2"/>
      <charset val="204"/>
    </font>
    <font>
      <sz val="8"/>
      <color rgb="FFC00000"/>
      <name val="Tahoma"/>
      <family val="2"/>
      <charset val="204"/>
    </font>
    <font>
      <sz val="9"/>
      <color rgb="FF333333"/>
      <name val="Tahoma"/>
      <family val="2"/>
      <charset val="204"/>
    </font>
    <font>
      <sz val="11"/>
      <color rgb="FF999999"/>
      <name val="Wingdings 2"/>
      <family val="1"/>
      <charset val="2"/>
    </font>
    <font>
      <sz val="11"/>
      <color rgb="FF333333"/>
      <name val="Wingdings 2"/>
      <family val="1"/>
      <charset val="2"/>
    </font>
    <font>
      <sz val="10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color rgb="FFFFFFFF"/>
      <name val="Calibri"/>
      <family val="2"/>
      <charset val="204"/>
    </font>
    <font>
      <sz val="9"/>
      <color rgb="FF999999"/>
      <name val="Tahoma"/>
      <family val="2"/>
      <charset val="204"/>
    </font>
    <font>
      <sz val="9"/>
      <name val="Courier New"/>
      <family val="3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0"/>
        <bgColor rgb="FFFFFFEB"/>
      </patternFill>
    </fill>
    <fill>
      <patternFill patternType="solid">
        <fgColor rgb="FFBCBCBC"/>
        <bgColor rgb="FFBFBFBF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D7EAD3"/>
        <bgColor rgb="FFDCE6F2"/>
      </patternFill>
    </fill>
    <fill>
      <patternFill patternType="solid">
        <fgColor rgb="FFD3DBDB"/>
        <bgColor rgb="FFD7EAD3"/>
      </patternFill>
    </fill>
    <fill>
      <patternFill patternType="solid">
        <fgColor rgb="FFE3FAFD"/>
        <bgColor rgb="FFDBEEF4"/>
      </patternFill>
    </fill>
    <fill>
      <patternFill patternType="solid">
        <fgColor rgb="FFBFBFBF"/>
        <bgColor rgb="FFBCBCBC"/>
      </patternFill>
    </fill>
    <fill>
      <patternFill patternType="solid">
        <fgColor rgb="FFEFEFEF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B7DEE8"/>
        <bgColor rgb="FFD3DBDB"/>
      </patternFill>
    </fill>
    <fill>
      <patternFill patternType="solid">
        <fgColor rgb="FFFF8080"/>
        <bgColor rgb="FFFF99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 style="thin">
        <color rgb="FF999999"/>
      </right>
      <top/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 style="thin">
        <color rgb="FF999999"/>
      </right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medium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medium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/>
      <diagonal/>
    </border>
    <border diagonalUp="false" diagonalDown="false">
      <left style="thin">
        <color rgb="FF999999"/>
      </left>
      <right/>
      <top style="medium">
        <color rgb="FF999999"/>
      </top>
      <bottom style="thin">
        <color rgb="FF999999"/>
      </bottom>
      <diagonal/>
    </border>
    <border diagonalUp="false" diagonalDown="false">
      <left/>
      <right/>
      <top style="medium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thick">
        <color rgb="FF999999"/>
      </top>
      <bottom/>
      <diagonal/>
    </border>
    <border diagonalUp="false" diagonalDown="false">
      <left/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99999"/>
      </left>
      <right/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/>
      <bottom style="medium">
        <color rgb="FF999999"/>
      </bottom>
      <diagonal/>
    </border>
  </borders>
  <cellStyleXfs count="77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0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5" fontId="15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0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</cellStyleXfs>
  <cellXfs count="369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23" fillId="0" borderId="0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0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25" fillId="0" borderId="0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0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6" fillId="0" borderId="0" xfId="6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6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6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6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3" borderId="1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3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4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0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8" fillId="0" borderId="4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3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9" fillId="0" borderId="4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7" fillId="0" borderId="0" xfId="6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8" fillId="0" borderId="4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3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0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2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3" xfId="6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6" borderId="0" xfId="6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8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3" xfId="6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7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9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0" xfId="6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30" fillId="0" borderId="0" xfId="2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5" fontId="30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6" fillId="0" borderId="0" xfId="4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0" fillId="0" borderId="0" xfId="2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7" fillId="0" borderId="0" xfId="6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30" fillId="6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0" fillId="6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6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31" fillId="6" borderId="0" xfId="6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6" borderId="0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3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30" fillId="0" borderId="0" xfId="5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7" fillId="0" borderId="0" xfId="6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7" fillId="0" borderId="0" xfId="6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7" fillId="0" borderId="0" xfId="6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3" fillId="0" borderId="5" xfId="6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9" fillId="0" borderId="6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5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7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6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0" fillId="6" borderId="0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4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64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0" xfId="64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8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6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9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6" fillId="0" borderId="8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0" fillId="6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6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6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4" xfId="69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7" borderId="1" xfId="6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7" borderId="9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6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8" fillId="0" borderId="0" xfId="6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5" fontId="0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10" xfId="6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1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6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2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7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7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9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6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6" fillId="0" borderId="0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9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9" borderId="9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6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9" borderId="1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1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6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5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5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7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1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2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3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8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4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7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10" borderId="7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5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8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9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6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6" fillId="7" borderId="9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3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3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8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6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2" fontId="0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13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9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6" fillId="0" borderId="0" xfId="7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6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7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4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5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2" fontId="0" fillId="7" borderId="1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6" borderId="8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6" borderId="8" xfId="7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3" borderId="9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13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0" borderId="9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4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8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8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8" xfId="7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18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18" xfId="7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2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21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3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11" xfId="7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11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7" xfId="7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36" fillId="0" borderId="14" xfId="7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14" xfId="7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4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6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7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7" borderId="17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1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17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2" borderId="1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7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22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0" borderId="3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7" borderId="9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3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3" xfId="7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6" borderId="1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1" borderId="18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5" fillId="11" borderId="2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23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8" xfId="7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8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8" xfId="6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1" borderId="9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5" fillId="11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3" fillId="0" borderId="0" xfId="7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3" fillId="0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7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7" fillId="0" borderId="0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8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9" fillId="0" borderId="0" xfId="7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1" xfId="58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0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0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7" fillId="13" borderId="11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7" fillId="14" borderId="1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7" fillId="14" borderId="15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13" borderId="1" xfId="58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73" fontId="47" fillId="13" borderId="9" xfId="58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73" fontId="47" fillId="0" borderId="9" xfId="58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73" fontId="47" fillId="14" borderId="9" xfId="58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73" fontId="47" fillId="0" borderId="1" xfId="58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48" fillId="0" borderId="8" xfId="58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47" fillId="0" borderId="17" xfId="5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50" fillId="7" borderId="17" xfId="7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7" fontId="47" fillId="7" borderId="17" xfId="5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47" fillId="2" borderId="17" xfId="58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2" fontId="47" fillId="2" borderId="1" xfId="58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47" fillId="11" borderId="9" xfId="5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7" fillId="11" borderId="8" xfId="5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7" fillId="11" borderId="15" xfId="5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7" fillId="0" borderId="8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58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1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7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2" fillId="0" borderId="0" xfId="5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0" xfId="6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3" fillId="0" borderId="0" xfId="6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6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2" fillId="0" borderId="0" xfId="6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4" fillId="6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5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6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56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2" fillId="6" borderId="8" xfId="6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2" fillId="6" borderId="9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2" fillId="0" borderId="1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3" fillId="6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6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6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11" borderId="17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5" fillId="1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6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4" xfId="7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4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7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15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5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6" borderId="0" xfId="6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7" xfId="6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3" xfId="6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6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6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27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6" xfId="7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26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26" xfId="7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2" fontId="0" fillId="0" borderId="1" xfId="7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1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11" borderId="1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5" fillId="11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5" fillId="11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1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14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11" borderId="2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5" fillId="11" borderId="2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5" fillId="11" borderId="29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5" fillId="11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3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3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2" fontId="57" fillId="0" borderId="0" xfId="7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9" borderId="3" xfId="7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7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0" fillId="0" borderId="0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7" fillId="15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8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9" fillId="6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2" fillId="6" borderId="17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2" borderId="1" xfId="6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6" fillId="0" borderId="0" xfId="6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63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6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60" fillId="0" borderId="0" xfId="6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6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6" fillId="0" borderId="0" xfId="6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20" fillId="0" borderId="0" xfId="5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2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2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21" fillId="0" borderId="0" xfId="72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" xfId="50"/>
    <cellStyle name="Гиперссылка 4" xfId="51"/>
    <cellStyle name="Заголовок" xfId="52"/>
    <cellStyle name="ЗаголовокСтолбца" xfId="53"/>
    <cellStyle name="Значение" xfId="54"/>
    <cellStyle name="Обычный 10" xfId="55"/>
    <cellStyle name="Обычный 11" xfId="56"/>
    <cellStyle name="Обычный 2" xfId="57"/>
    <cellStyle name="Обычный 3" xfId="58"/>
    <cellStyle name="Обычный 3 2" xfId="59"/>
    <cellStyle name="Обычный 3 3" xfId="60"/>
    <cellStyle name="Обычный_46EE(v6.1.1)" xfId="61"/>
    <cellStyle name="Обычный_INVEST.WARM.PLAN.4.78(v0.1)" xfId="62"/>
    <cellStyle name="Обычный_KRU.TARIFF.FACT-0.3" xfId="63"/>
    <cellStyle name="Обычный_MINENERGO.340.PRIL79(v0.1)" xfId="64"/>
    <cellStyle name="Обычный_PASSPORT.TEPLO.PROIZV.2016(v1.0)" xfId="65"/>
    <cellStyle name="Обычный_PREDEL.JKH.2010(v1.3)" xfId="66"/>
    <cellStyle name="Обычный_RANGE_46_EE" xfId="67"/>
    <cellStyle name="Обычный_razrabotka_sablonov_po_WKU" xfId="68"/>
    <cellStyle name="Обычный_SIMPLE_1_massive2" xfId="69"/>
    <cellStyle name="Обычный_ЖКУ_проект3" xfId="70"/>
    <cellStyle name="Обычный_Мониторинг инвестиций" xfId="71"/>
    <cellStyle name="Обычный_Новая проверка голубых" xfId="72"/>
    <cellStyle name="Обычный_Шаблон по источникам для Модуля Реестр (2)" xfId="73"/>
    <cellStyle name="Обычный_Шаблон по источникам для Модуля Реестр (2) 2" xfId="74"/>
    <cellStyle name="Обычный_Шаблон по источникам для Модуля Реестр (2) 2 2" xfId="75"/>
    <cellStyle name="ФормулаВБ_Мониторинг инвестиций" xfId="76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EFEFEF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0"/>
      <rgbColor rgb="FFE3FAFD"/>
      <rgbColor rgb="FF660066"/>
      <rgbColor rgb="FFFF8080"/>
      <rgbColor rgb="FF0070C0"/>
      <rgbColor rgb="FFD3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D7EAD3"/>
      <rgbColor rgb="FFFFFFEB"/>
      <rgbColor rgb="FFB7DEE8"/>
      <rgbColor rgb="FFDCE6F2"/>
      <rgbColor rgb="FFBCBCBC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477000</xdr:rowOff>
    </xdr:from>
    <xdr:to>
      <xdr:col>2</xdr:col>
      <xdr:colOff>1411200</xdr:colOff>
      <xdr:row>114</xdr:row>
      <xdr:rowOff>187560</xdr:rowOff>
    </xdr:to>
    <xdr:sp>
      <xdr:nvSpPr>
        <xdr:cNvPr id="0" name="InstrBlock_8"/>
        <xdr:cNvSpPr/>
      </xdr:nvSpPr>
      <xdr:spPr>
        <a:xfrm>
          <a:off x="208080" y="4296240"/>
          <a:ext cx="1963080" cy="46332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13320</xdr:rowOff>
    </xdr:from>
    <xdr:to>
      <xdr:col>2</xdr:col>
      <xdr:colOff>1411200</xdr:colOff>
      <xdr:row>18</xdr:row>
      <xdr:rowOff>476640</xdr:rowOff>
    </xdr:to>
    <xdr:sp>
      <xdr:nvSpPr>
        <xdr:cNvPr id="1" name="InstrBlock_7"/>
        <xdr:cNvSpPr/>
      </xdr:nvSpPr>
      <xdr:spPr>
        <a:xfrm>
          <a:off x="208080" y="3832560"/>
          <a:ext cx="1963080" cy="46332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121320</xdr:rowOff>
    </xdr:from>
    <xdr:to>
      <xdr:col>2</xdr:col>
      <xdr:colOff>1411200</xdr:colOff>
      <xdr:row>18</xdr:row>
      <xdr:rowOff>12960</xdr:rowOff>
    </xdr:to>
    <xdr:sp>
      <xdr:nvSpPr>
        <xdr:cNvPr id="2" name="InstrBlock_6"/>
        <xdr:cNvSpPr/>
      </xdr:nvSpPr>
      <xdr:spPr>
        <a:xfrm>
          <a:off x="208080" y="3369240"/>
          <a:ext cx="1963080" cy="46296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38880</xdr:rowOff>
    </xdr:from>
    <xdr:to>
      <xdr:col>2</xdr:col>
      <xdr:colOff>1411200</xdr:colOff>
      <xdr:row>15</xdr:row>
      <xdr:rowOff>120960</xdr:rowOff>
    </xdr:to>
    <xdr:sp>
      <xdr:nvSpPr>
        <xdr:cNvPr id="3" name="InstrBlock_5"/>
        <xdr:cNvSpPr/>
      </xdr:nvSpPr>
      <xdr:spPr>
        <a:xfrm>
          <a:off x="208080" y="2905560"/>
          <a:ext cx="1963080" cy="46332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60840</xdr:rowOff>
    </xdr:from>
    <xdr:to>
      <xdr:col>2</xdr:col>
      <xdr:colOff>1411200</xdr:colOff>
      <xdr:row>13</xdr:row>
      <xdr:rowOff>38160</xdr:rowOff>
    </xdr:to>
    <xdr:sp>
      <xdr:nvSpPr>
        <xdr:cNvPr id="4" name="InstrBlock_4"/>
        <xdr:cNvSpPr/>
      </xdr:nvSpPr>
      <xdr:spPr>
        <a:xfrm>
          <a:off x="208080" y="2441880"/>
          <a:ext cx="1963080" cy="46296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92880</xdr:rowOff>
    </xdr:from>
    <xdr:to>
      <xdr:col>2</xdr:col>
      <xdr:colOff>1411200</xdr:colOff>
      <xdr:row>12</xdr:row>
      <xdr:rowOff>60840</xdr:rowOff>
    </xdr:to>
    <xdr:sp>
      <xdr:nvSpPr>
        <xdr:cNvPr id="5" name="InstrBlock_3"/>
        <xdr:cNvSpPr/>
      </xdr:nvSpPr>
      <xdr:spPr>
        <a:xfrm>
          <a:off x="208080" y="1978560"/>
          <a:ext cx="1963080" cy="46332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143640</xdr:rowOff>
    </xdr:from>
    <xdr:to>
      <xdr:col>2</xdr:col>
      <xdr:colOff>1411200</xdr:colOff>
      <xdr:row>10</xdr:row>
      <xdr:rowOff>92520</xdr:rowOff>
    </xdr:to>
    <xdr:sp>
      <xdr:nvSpPr>
        <xdr:cNvPr id="6" name="InstrBlock_2"/>
        <xdr:cNvSpPr/>
      </xdr:nvSpPr>
      <xdr:spPr>
        <a:xfrm>
          <a:off x="208080" y="1515240"/>
          <a:ext cx="1963080" cy="46296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47520</xdr:colOff>
      <xdr:row>114</xdr:row>
      <xdr:rowOff>114120</xdr:rowOff>
    </xdr:from>
    <xdr:to>
      <xdr:col>9</xdr:col>
      <xdr:colOff>181440</xdr:colOff>
      <xdr:row>114</xdr:row>
      <xdr:rowOff>164880</xdr:rowOff>
    </xdr:to>
    <xdr:sp>
      <xdr:nvSpPr>
        <xdr:cNvPr id="7" name="cmdGetUpdate"/>
        <xdr:cNvSpPr/>
      </xdr:nvSpPr>
      <xdr:spPr>
        <a:xfrm>
          <a:off x="2490120" y="4686120"/>
          <a:ext cx="1546200" cy="5076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32000" rIns="36000" tIns="36000" bIns="360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257040</xdr:colOff>
      <xdr:row>114</xdr:row>
      <xdr:rowOff>114480</xdr:rowOff>
    </xdr:from>
    <xdr:to>
      <xdr:col>15</xdr:col>
      <xdr:colOff>105120</xdr:colOff>
      <xdr:row>114</xdr:row>
      <xdr:rowOff>165240</xdr:rowOff>
    </xdr:to>
    <xdr:sp>
      <xdr:nvSpPr>
        <xdr:cNvPr id="8" name="cmdShowHideUpdateLog"/>
        <xdr:cNvSpPr/>
      </xdr:nvSpPr>
      <xdr:spPr>
        <a:xfrm>
          <a:off x="4111920" y="4686480"/>
          <a:ext cx="1532160" cy="5076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32000" rIns="36000" tIns="36000" bIns="36000" anchor="ctr" upright="1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4</xdr:row>
      <xdr:rowOff>403920</xdr:rowOff>
    </xdr:from>
    <xdr:to>
      <xdr:col>2</xdr:col>
      <xdr:colOff>1411200</xdr:colOff>
      <xdr:row>7</xdr:row>
      <xdr:rowOff>143280</xdr:rowOff>
    </xdr:to>
    <xdr:sp>
      <xdr:nvSpPr>
        <xdr:cNvPr id="9" name="InstrBlock_1"/>
        <xdr:cNvSpPr/>
      </xdr:nvSpPr>
      <xdr:spPr>
        <a:xfrm>
          <a:off x="208080" y="1051560"/>
          <a:ext cx="1963080" cy="46332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0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1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2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3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4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5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6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115</xdr:row>
      <xdr:rowOff>18720</xdr:rowOff>
    </xdr:to>
    <xdr:pic>
      <xdr:nvPicPr>
        <xdr:cNvPr id="17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57240</xdr:colOff>
      <xdr:row>114</xdr:row>
      <xdr:rowOff>104760</xdr:rowOff>
    </xdr:from>
    <xdr:to>
      <xdr:col>5</xdr:col>
      <xdr:colOff>180720</xdr:colOff>
      <xdr:row>114</xdr:row>
      <xdr:rowOff>142560</xdr:rowOff>
    </xdr:to>
    <xdr:pic>
      <xdr:nvPicPr>
        <xdr:cNvPr id="18" name="cmdGetUpdateImg" descr="icon11.png"/>
        <xdr:cNvPicPr/>
      </xdr:nvPicPr>
      <xdr:blipFill>
        <a:blip r:embed="rId9"/>
        <a:stretch/>
      </xdr:blipFill>
      <xdr:spPr>
        <a:xfrm>
          <a:off x="2499840" y="4676760"/>
          <a:ext cx="404280" cy="378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9</xdr:col>
      <xdr:colOff>276120</xdr:colOff>
      <xdr:row>114</xdr:row>
      <xdr:rowOff>104760</xdr:rowOff>
    </xdr:from>
    <xdr:to>
      <xdr:col>11</xdr:col>
      <xdr:colOff>104400</xdr:colOff>
      <xdr:row>114</xdr:row>
      <xdr:rowOff>142560</xdr:rowOff>
    </xdr:to>
    <xdr:pic>
      <xdr:nvPicPr>
        <xdr:cNvPr id="19" name="cmdShowHideUpdateLogImg" descr="icon13.png"/>
        <xdr:cNvPicPr/>
      </xdr:nvPicPr>
      <xdr:blipFill>
        <a:blip r:embed="rId10"/>
        <a:stretch/>
      </xdr:blipFill>
      <xdr:spPr>
        <a:xfrm>
          <a:off x="4131000" y="4676760"/>
          <a:ext cx="389520" cy="37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380880</xdr:colOff>
      <xdr:row>2</xdr:row>
      <xdr:rowOff>9360</xdr:rowOff>
    </xdr:from>
    <xdr:to>
      <xdr:col>3</xdr:col>
      <xdr:colOff>54720</xdr:colOff>
      <xdr:row>2</xdr:row>
      <xdr:rowOff>228240</xdr:rowOff>
    </xdr:to>
    <xdr:sp>
      <xdr:nvSpPr>
        <xdr:cNvPr id="20" name="cmdAct_1" hidden="1"/>
        <xdr:cNvSpPr/>
      </xdr:nvSpPr>
      <xdr:spPr>
        <a:xfrm>
          <a:off x="1140840" y="352080"/>
          <a:ext cx="1085400" cy="218880"/>
        </a:xfrm>
        <a:prstGeom prst="rect">
          <a:avLst/>
        </a:prstGeom>
        <a:solidFill>
          <a:srgbClr val="b3ffd9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0000" rIns="36000" tIns="36000" bIns="360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1" name="cmdAct_2" descr="icon15.png"/>
        <xdr:cNvPicPr/>
      </xdr:nvPicPr>
      <xdr:blipFill>
        <a:blip r:embed="rId11"/>
        <a:stretch/>
      </xdr:blipFill>
      <xdr:spPr>
        <a:xfrm>
          <a:off x="1112400" y="247680"/>
          <a:ext cx="285480" cy="3805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2" name="cmdNoAct_1" hidden="1"/>
        <xdr:cNvSpPr/>
      </xdr:nvSpPr>
      <xdr:spPr>
        <a:xfrm>
          <a:off x="1169640" y="352080"/>
          <a:ext cx="1544760" cy="209160"/>
        </a:xfrm>
        <a:prstGeom prst="rect">
          <a:avLst/>
        </a:prstGeom>
        <a:solidFill>
          <a:srgbClr val="ff5050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88000" rIns="0" tIns="36000" bIns="360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3" name="cmdNoAct_2" descr="icon16.png"/>
        <xdr:cNvPicPr/>
      </xdr:nvPicPr>
      <xdr:blipFill>
        <a:blip r:embed="rId12"/>
        <a:stretch/>
      </xdr:blipFill>
      <xdr:spPr>
        <a:xfrm>
          <a:off x="1179000" y="333360"/>
          <a:ext cx="247320" cy="247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266760</xdr:colOff>
      <xdr:row>2</xdr:row>
      <xdr:rowOff>0</xdr:rowOff>
    </xdr:from>
    <xdr:to>
      <xdr:col>4</xdr:col>
      <xdr:colOff>190080</xdr:colOff>
      <xdr:row>2</xdr:row>
      <xdr:rowOff>218880</xdr:rowOff>
    </xdr:to>
    <xdr:sp>
      <xdr:nvSpPr>
        <xdr:cNvPr id="24" name="cmdNoInet_1"/>
        <xdr:cNvSpPr/>
      </xdr:nvSpPr>
      <xdr:spPr>
        <a:xfrm>
          <a:off x="1026720" y="342720"/>
          <a:ext cx="1605960" cy="218880"/>
        </a:xfrm>
        <a:prstGeom prst="rect">
          <a:avLst/>
        </a:prstGeom>
        <a:solidFill>
          <a:srgbClr val="ffcc66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88000" rIns="0" tIns="36000" bIns="36000" anchor="ctr" upright="1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247680</xdr:colOff>
      <xdr:row>1</xdr:row>
      <xdr:rowOff>133200</xdr:rowOff>
    </xdr:from>
    <xdr:to>
      <xdr:col>2</xdr:col>
      <xdr:colOff>495000</xdr:colOff>
      <xdr:row>3</xdr:row>
      <xdr:rowOff>75960</xdr:rowOff>
    </xdr:to>
    <xdr:sp>
      <xdr:nvSpPr>
        <xdr:cNvPr id="25" name="cmdNoInet_2"/>
        <xdr:cNvSpPr/>
      </xdr:nvSpPr>
      <xdr:spPr>
        <a:xfrm>
          <a:off x="1007640" y="266400"/>
          <a:ext cx="247320" cy="380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36720" rIns="0" tIns="36720" bIns="0" anchor="t" upright="1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absolute">
    <xdr:from>
      <xdr:col>19</xdr:col>
      <xdr:colOff>123840</xdr:colOff>
      <xdr:row>1</xdr:row>
      <xdr:rowOff>76320</xdr:rowOff>
    </xdr:from>
    <xdr:to>
      <xdr:col>25</xdr:col>
      <xdr:colOff>14400</xdr:colOff>
      <xdr:row>2</xdr:row>
      <xdr:rowOff>152280</xdr:rowOff>
    </xdr:to>
    <xdr:sp>
      <xdr:nvSpPr>
        <xdr:cNvPr id="26" name="cmdStart" hidden="1"/>
        <xdr:cNvSpPr/>
      </xdr:nvSpPr>
      <xdr:spPr>
        <a:xfrm>
          <a:off x="6785280" y="209520"/>
          <a:ext cx="157464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17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47520</xdr:colOff>
      <xdr:row>0</xdr:row>
      <xdr:rowOff>19080</xdr:rowOff>
    </xdr:from>
    <xdr:to>
      <xdr:col>5</xdr:col>
      <xdr:colOff>475920</xdr:colOff>
      <xdr:row>0</xdr:row>
      <xdr:rowOff>304200</xdr:rowOff>
    </xdr:to>
    <xdr:sp>
      <xdr:nvSpPr>
        <xdr:cNvPr id="27" name="cmdClearLog"/>
        <xdr:cNvSpPr/>
      </xdr:nvSpPr>
      <xdr:spPr>
        <a:xfrm>
          <a:off x="9052200" y="19080"/>
          <a:ext cx="158688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17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latin typeface="Calibri"/>
            </a:rPr>
            <a:t>Очистить лог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9360</xdr:colOff>
      <xdr:row>0</xdr:row>
      <xdr:rowOff>0</xdr:rowOff>
    </xdr:from>
    <xdr:to>
      <xdr:col>0</xdr:col>
      <xdr:colOff>342360</xdr:colOff>
      <xdr:row>0</xdr:row>
      <xdr:rowOff>304200</xdr:rowOff>
    </xdr:to>
    <xdr:pic>
      <xdr:nvPicPr>
        <xdr:cNvPr id="28" name="cmdRefresh" descr=""/>
        <xdr:cNvPicPr/>
      </xdr:nvPicPr>
      <xdr:blipFill>
        <a:blip r:embed="rId1"/>
        <a:stretch/>
      </xdr:blipFill>
      <xdr:spPr>
        <a:xfrm>
          <a:off x="9360" y="0"/>
          <a:ext cx="333000" cy="304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114480</xdr:colOff>
      <xdr:row>4</xdr:row>
      <xdr:rowOff>38160</xdr:rowOff>
    </xdr:from>
    <xdr:to>
      <xdr:col>9</xdr:col>
      <xdr:colOff>20520</xdr:colOff>
      <xdr:row>4</xdr:row>
      <xdr:rowOff>323640</xdr:rowOff>
    </xdr:to>
    <xdr:sp>
      <xdr:nvSpPr>
        <xdr:cNvPr id="29" name="cmdStart" hidden="1"/>
        <xdr:cNvSpPr/>
      </xdr:nvSpPr>
      <xdr:spPr>
        <a:xfrm>
          <a:off x="6847920" y="38160"/>
          <a:ext cx="158940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175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28440</xdr:colOff>
      <xdr:row>3</xdr:row>
      <xdr:rowOff>28440</xdr:rowOff>
    </xdr:from>
    <xdr:to>
      <xdr:col>3</xdr:col>
      <xdr:colOff>1440</xdr:colOff>
      <xdr:row>4</xdr:row>
      <xdr:rowOff>151920</xdr:rowOff>
    </xdr:to>
    <xdr:pic>
      <xdr:nvPicPr>
        <xdr:cNvPr id="30" name="FREEZE_PANES_C9" descr="update_org.png"/>
        <xdr:cNvPicPr/>
      </xdr:nvPicPr>
      <xdr:blipFill>
        <a:blip r:embed="rId1"/>
        <a:stretch/>
      </xdr:blipFill>
      <xdr:spPr>
        <a:xfrm>
          <a:off x="28440" y="28440"/>
          <a:ext cx="280800" cy="285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1592640</xdr:colOff>
      <xdr:row>4</xdr:row>
      <xdr:rowOff>114480</xdr:rowOff>
    </xdr:from>
    <xdr:to>
      <xdr:col>7</xdr:col>
      <xdr:colOff>213120</xdr:colOff>
      <xdr:row>6</xdr:row>
      <xdr:rowOff>28440</xdr:rowOff>
    </xdr:to>
    <xdr:sp>
      <xdr:nvSpPr>
        <xdr:cNvPr id="31" name="cmdAtLengthEvent"/>
        <xdr:cNvSpPr/>
      </xdr:nvSpPr>
      <xdr:spPr>
        <a:xfrm>
          <a:off x="4208040" y="276120"/>
          <a:ext cx="193320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мероприятию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1044000</xdr:colOff>
      <xdr:row>4</xdr:row>
      <xdr:rowOff>122040</xdr:rowOff>
    </xdr:from>
    <xdr:to>
      <xdr:col>20</xdr:col>
      <xdr:colOff>205560</xdr:colOff>
      <xdr:row>6</xdr:row>
      <xdr:rowOff>36000</xdr:rowOff>
    </xdr:to>
    <xdr:sp>
      <xdr:nvSpPr>
        <xdr:cNvPr id="32" name="cmdAtLengthObject"/>
        <xdr:cNvSpPr/>
      </xdr:nvSpPr>
      <xdr:spPr>
        <a:xfrm>
          <a:off x="19352880" y="283680"/>
          <a:ext cx="15051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объекту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44</xdr:col>
      <xdr:colOff>846000</xdr:colOff>
      <xdr:row>4</xdr:row>
      <xdr:rowOff>122040</xdr:rowOff>
    </xdr:from>
    <xdr:to>
      <xdr:col>44</xdr:col>
      <xdr:colOff>1251360</xdr:colOff>
      <xdr:row>6</xdr:row>
      <xdr:rowOff>36000</xdr:rowOff>
    </xdr:to>
    <xdr:sp>
      <xdr:nvSpPr>
        <xdr:cNvPr id="33" name="cmdAtLengthCncsn" hidden="1"/>
        <xdr:cNvSpPr/>
      </xdr:nvSpPr>
      <xdr:spPr>
        <a:xfrm>
          <a:off x="39407400" y="283680"/>
          <a:ext cx="4053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КС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9360</xdr:colOff>
      <xdr:row>4</xdr:row>
      <xdr:rowOff>9360</xdr:rowOff>
    </xdr:from>
    <xdr:to>
      <xdr:col>3</xdr:col>
      <xdr:colOff>306360</xdr:colOff>
      <xdr:row>5</xdr:row>
      <xdr:rowOff>113760</xdr:rowOff>
    </xdr:to>
    <xdr:pic>
      <xdr:nvPicPr>
        <xdr:cNvPr id="34" name="FREEZE_PANES_F12" descr="update_org.png"/>
        <xdr:cNvPicPr/>
      </xdr:nvPicPr>
      <xdr:blipFill>
        <a:blip r:embed="rId1"/>
        <a:stretch/>
      </xdr:blipFill>
      <xdr:spPr>
        <a:xfrm>
          <a:off x="108360" y="285480"/>
          <a:ext cx="29700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3</xdr:row>
      <xdr:rowOff>28440</xdr:rowOff>
    </xdr:from>
    <xdr:to>
      <xdr:col>2</xdr:col>
      <xdr:colOff>323640</xdr:colOff>
      <xdr:row>5</xdr:row>
      <xdr:rowOff>9000</xdr:rowOff>
    </xdr:to>
    <xdr:pic>
      <xdr:nvPicPr>
        <xdr:cNvPr id="35" name="FREEZE_PANES_C8" descr="update_org.png"/>
        <xdr:cNvPicPr/>
      </xdr:nvPicPr>
      <xdr:blipFill>
        <a:blip r:embed="rId1"/>
        <a:stretch/>
      </xdr:blipFill>
      <xdr:spPr>
        <a:xfrm>
          <a:off x="38160" y="28440"/>
          <a:ext cx="285480" cy="285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160200</xdr:colOff>
      <xdr:row>0</xdr:row>
      <xdr:rowOff>7560</xdr:rowOff>
    </xdr:from>
    <xdr:to>
      <xdr:col>2</xdr:col>
      <xdr:colOff>452520</xdr:colOff>
      <xdr:row>2</xdr:row>
      <xdr:rowOff>9360</xdr:rowOff>
    </xdr:to>
    <xdr:pic>
      <xdr:nvPicPr>
        <xdr:cNvPr id="36" name="Рисунок 2" descr=""/>
        <xdr:cNvPicPr/>
      </xdr:nvPicPr>
      <xdr:blipFill>
        <a:blip r:embed="rId1"/>
        <a:stretch/>
      </xdr:blipFill>
      <xdr:spPr>
        <a:xfrm>
          <a:off x="3798720" y="7560"/>
          <a:ext cx="292320" cy="287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8.71"/>
    <col collapsed="false" customWidth="true" hidden="false" outlineLevel="0" max="3" min="3" style="1" width="22.28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4"/>
    <col collapsed="false" customWidth="false" hidden="false" outlineLevel="0" max="27" min="27" style="3" width="9.14"/>
    <col collapsed="false" customWidth="false" hidden="false" outlineLevel="0" max="1024" min="28" style="1" width="9.14"/>
  </cols>
  <sheetData>
    <row r="1" customFormat="false" ht="10.5" hidden="false" customHeight="true" outlineLevel="0" collapsed="false">
      <c r="AA1" s="3" t="s">
        <v>0</v>
      </c>
    </row>
    <row r="2" s="1" customFormat="tru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"/>
      <c r="Y2" s="3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/>
      <c r="T3" s="5"/>
      <c r="U3" s="5"/>
      <c r="V3" s="8"/>
      <c r="W3" s="8"/>
      <c r="X3" s="8"/>
      <c r="Y3" s="8"/>
    </row>
    <row r="4" customFormat="false" ht="6" hidden="false" customHeight="true" outlineLevel="0" collapsed="false">
      <c r="B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customFormat="false" ht="32.25" hidden="false" customHeight="true" outlineLevel="0" collapsed="false">
      <c r="A5" s="10"/>
      <c r="B5" s="11" t="e">
        <f aca="false">Титульный!E5</f>
        <v>#N/A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0"/>
      <c r="AB5" s="10"/>
      <c r="AC5" s="10"/>
    </row>
    <row r="6" customFormat="false" ht="9.75" hidden="false" customHeight="true" outlineLevel="0" collapsed="false"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customFormat="false" ht="15" hidden="false" customHeight="true" outlineLevel="0" collapsed="false">
      <c r="B7" s="16"/>
      <c r="C7" s="17"/>
      <c r="D7" s="14"/>
      <c r="E7" s="18" t="s"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5"/>
    </row>
    <row r="8" customFormat="false" ht="15" hidden="false" customHeight="true" outlineLevel="0" collapsed="false">
      <c r="B8" s="16"/>
      <c r="C8" s="17"/>
      <c r="D8" s="1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5"/>
    </row>
    <row r="9" customFormat="false" ht="15" hidden="false" customHeight="true" outlineLevel="0" collapsed="false">
      <c r="B9" s="16"/>
      <c r="C9" s="17"/>
      <c r="D9" s="1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</row>
    <row r="10" customFormat="false" ht="10.5" hidden="false" customHeight="true" outlineLevel="0" collapsed="false">
      <c r="B10" s="16"/>
      <c r="C10" s="17"/>
      <c r="D10" s="14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"/>
    </row>
    <row r="11" customFormat="false" ht="27" hidden="false" customHeight="true" outlineLevel="0" collapsed="false">
      <c r="B11" s="16"/>
      <c r="C11" s="17"/>
      <c r="D11" s="1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"/>
    </row>
    <row r="12" customFormat="false" ht="12" hidden="false" customHeight="true" outlineLevel="0" collapsed="false">
      <c r="B12" s="16"/>
      <c r="C12" s="17"/>
      <c r="D12" s="1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5"/>
    </row>
    <row r="13" customFormat="false" ht="38.25" hidden="false" customHeight="true" outlineLevel="0" collapsed="false">
      <c r="B13" s="16"/>
      <c r="C13" s="17"/>
      <c r="D13" s="1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customFormat="false" ht="15" hidden="false" customHeight="true" outlineLevel="0" collapsed="false">
      <c r="B14" s="16"/>
      <c r="C14" s="17"/>
      <c r="D14" s="14"/>
      <c r="E14" s="18" t="s">
        <v>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5"/>
    </row>
    <row r="15" customFormat="false" ht="15" hidden="false" customHeight="false" outlineLevel="0" collapsed="false">
      <c r="B15" s="16"/>
      <c r="C15" s="17"/>
      <c r="D15" s="1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5"/>
    </row>
    <row r="16" customFormat="false" ht="15" hidden="false" customHeight="false" outlineLevel="0" collapsed="false">
      <c r="B16" s="16"/>
      <c r="C16" s="17"/>
      <c r="D16" s="1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5"/>
    </row>
    <row r="17" customFormat="false" ht="15" hidden="false" customHeight="true" outlineLevel="0" collapsed="false">
      <c r="B17" s="16"/>
      <c r="C17" s="17"/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5"/>
    </row>
    <row r="18" customFormat="false" ht="15" hidden="false" customHeight="false" outlineLevel="0" collapsed="false">
      <c r="B18" s="16"/>
      <c r="C18" s="17"/>
      <c r="D18" s="14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5"/>
    </row>
    <row r="19" customFormat="false" ht="59.25" hidden="false" customHeight="true" outlineLevel="0" collapsed="false">
      <c r="B19" s="16"/>
      <c r="C19" s="17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5"/>
    </row>
    <row r="20" customFormat="false" ht="15" hidden="true" customHeight="false" outlineLevel="0" collapsed="false">
      <c r="B20" s="16"/>
      <c r="C20" s="1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5"/>
    </row>
    <row r="21" customFormat="false" ht="14.25" hidden="true" customHeight="true" outlineLevel="0" collapsed="false">
      <c r="B21" s="16"/>
      <c r="C21" s="17"/>
      <c r="D21" s="12"/>
      <c r="E21" s="22" t="s">
        <v>3</v>
      </c>
      <c r="F21" s="23" t="s">
        <v>4</v>
      </c>
      <c r="G21" s="23"/>
      <c r="H21" s="23"/>
      <c r="I21" s="23"/>
      <c r="J21" s="23"/>
      <c r="K21" s="23"/>
      <c r="L21" s="23"/>
      <c r="M21" s="23"/>
      <c r="N21" s="24"/>
      <c r="O21" s="25" t="s">
        <v>3</v>
      </c>
      <c r="P21" s="26" t="s">
        <v>5</v>
      </c>
      <c r="Q21" s="26"/>
      <c r="R21" s="26"/>
      <c r="S21" s="26"/>
      <c r="T21" s="26"/>
      <c r="U21" s="26"/>
      <c r="V21" s="26"/>
      <c r="W21" s="26"/>
      <c r="X21" s="26"/>
      <c r="Y21" s="15"/>
    </row>
    <row r="22" customFormat="false" ht="14.25" hidden="true" customHeight="true" outlineLevel="0" collapsed="false">
      <c r="B22" s="16"/>
      <c r="C22" s="17"/>
      <c r="D22" s="12"/>
      <c r="E22" s="27" t="s">
        <v>3</v>
      </c>
      <c r="F22" s="23" t="s">
        <v>6</v>
      </c>
      <c r="G22" s="23"/>
      <c r="H22" s="23"/>
      <c r="I22" s="23"/>
      <c r="J22" s="23"/>
      <c r="K22" s="23"/>
      <c r="L22" s="23"/>
      <c r="M22" s="23"/>
      <c r="N22" s="24"/>
      <c r="O22" s="28" t="s">
        <v>3</v>
      </c>
      <c r="P22" s="26" t="s">
        <v>7</v>
      </c>
      <c r="Q22" s="26"/>
      <c r="R22" s="26"/>
      <c r="S22" s="26"/>
      <c r="T22" s="26"/>
      <c r="U22" s="26"/>
      <c r="V22" s="26"/>
      <c r="W22" s="26"/>
      <c r="X22" s="26"/>
      <c r="Y22" s="15"/>
    </row>
    <row r="23" customFormat="false" ht="27" hidden="true" customHeight="true" outlineLevel="0" collapsed="false">
      <c r="B23" s="16"/>
      <c r="C23" s="17"/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</row>
    <row r="24" customFormat="false" ht="10.5" hidden="true" customHeight="true" outlineLevel="0" collapsed="false">
      <c r="B24" s="16"/>
      <c r="C24" s="17"/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customFormat="false" ht="27" hidden="true" customHeight="true" outlineLevel="0" collapsed="false">
      <c r="B25" s="16"/>
      <c r="C25" s="17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</row>
    <row r="26" customFormat="false" ht="12" hidden="true" customHeight="true" outlineLevel="0" collapsed="false">
      <c r="B26" s="16"/>
      <c r="C26" s="17"/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</row>
    <row r="27" customFormat="false" ht="38.25" hidden="true" customHeight="true" outlineLevel="0" collapsed="false">
      <c r="B27" s="16"/>
      <c r="C27" s="17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customFormat="false" ht="15" hidden="true" customHeight="false" outlineLevel="0" collapsed="false">
      <c r="B28" s="16"/>
      <c r="C28" s="17"/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/>
    </row>
    <row r="29" customFormat="false" ht="15" hidden="true" customHeight="false" outlineLevel="0" collapsed="false">
      <c r="B29" s="16"/>
      <c r="C29" s="17"/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customFormat="false" ht="15" hidden="true" customHeight="false" outlineLevel="0" collapsed="false">
      <c r="B30" s="16"/>
      <c r="C30" s="17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/>
    </row>
    <row r="31" customFormat="false" ht="15" hidden="true" customHeight="false" outlineLevel="0" collapsed="false">
      <c r="B31" s="16"/>
      <c r="C31" s="17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/>
    </row>
    <row r="32" customFormat="false" ht="15" hidden="true" customHeight="false" outlineLevel="0" collapsed="false">
      <c r="B32" s="16"/>
      <c r="C32" s="17"/>
      <c r="D32" s="1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/>
    </row>
    <row r="33" customFormat="false" ht="18.75" hidden="true" customHeight="true" outlineLevel="0" collapsed="false">
      <c r="B33" s="16"/>
      <c r="C33" s="17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5"/>
    </row>
    <row r="34" customFormat="false" ht="15" hidden="true" customHeight="false" outlineLevel="0" collapsed="false">
      <c r="B34" s="16"/>
      <c r="C34" s="17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</row>
    <row r="35" customFormat="false" ht="24" hidden="true" customHeight="true" outlineLevel="0" collapsed="false">
      <c r="B35" s="16"/>
      <c r="C35" s="17"/>
      <c r="D35" s="12"/>
      <c r="E35" s="29" t="s">
        <v>8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5"/>
    </row>
    <row r="36" customFormat="false" ht="38.25" hidden="true" customHeight="true" outlineLevel="0" collapsed="false">
      <c r="B36" s="16"/>
      <c r="C36" s="17"/>
      <c r="D36" s="1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15"/>
    </row>
    <row r="37" customFormat="false" ht="9.75" hidden="true" customHeight="true" outlineLevel="0" collapsed="false">
      <c r="B37" s="16"/>
      <c r="C37" s="17"/>
      <c r="D37" s="1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</row>
    <row r="38" customFormat="false" ht="51" hidden="true" customHeight="true" outlineLevel="0" collapsed="false">
      <c r="B38" s="16"/>
      <c r="C38" s="17"/>
      <c r="D38" s="1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15"/>
    </row>
    <row r="39" customFormat="false" ht="15" hidden="true" customHeight="true" outlineLevel="0" collapsed="false">
      <c r="B39" s="16"/>
      <c r="C39" s="17"/>
      <c r="D39" s="12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5"/>
    </row>
    <row r="40" customFormat="false" ht="12" hidden="true" customHeight="true" outlineLevel="0" collapsed="false">
      <c r="B40" s="16"/>
      <c r="C40" s="17"/>
      <c r="D40" s="1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5"/>
    </row>
    <row r="41" customFormat="false" ht="38.25" hidden="true" customHeight="true" outlineLevel="0" collapsed="false">
      <c r="B41" s="16"/>
      <c r="C41" s="17"/>
      <c r="D41" s="1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5"/>
    </row>
    <row r="42" customFormat="false" ht="15" hidden="true" customHeight="false" outlineLevel="0" collapsed="false">
      <c r="B42" s="16"/>
      <c r="C42" s="17"/>
      <c r="D42" s="1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15"/>
    </row>
    <row r="43" customFormat="false" ht="15" hidden="true" customHeight="false" outlineLevel="0" collapsed="false">
      <c r="B43" s="16"/>
      <c r="C43" s="17"/>
      <c r="D43" s="1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5"/>
    </row>
    <row r="44" customFormat="false" ht="33.75" hidden="true" customHeight="true" outlineLevel="0" collapsed="false">
      <c r="B44" s="16"/>
      <c r="C44" s="17"/>
      <c r="D44" s="2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15"/>
    </row>
    <row r="45" customFormat="false" ht="15" hidden="true" customHeight="false" outlineLevel="0" collapsed="false">
      <c r="B45" s="16"/>
      <c r="C45" s="17"/>
      <c r="D45" s="2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15"/>
    </row>
    <row r="46" customFormat="false" ht="24" hidden="true" customHeight="true" outlineLevel="0" collapsed="false">
      <c r="B46" s="16"/>
      <c r="C46" s="17"/>
      <c r="D46" s="12"/>
      <c r="E46" s="18" t="s">
        <v>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5"/>
    </row>
    <row r="47" customFormat="false" ht="37.5" hidden="true" customHeight="true" outlineLevel="0" collapsed="false">
      <c r="B47" s="16"/>
      <c r="C47" s="17"/>
      <c r="D47" s="1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"/>
    </row>
    <row r="48" customFormat="false" ht="24" hidden="true" customHeight="true" outlineLevel="0" collapsed="false">
      <c r="B48" s="16"/>
      <c r="C48" s="17"/>
      <c r="D48" s="12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"/>
    </row>
    <row r="49" customFormat="false" ht="51" hidden="true" customHeight="true" outlineLevel="0" collapsed="false">
      <c r="B49" s="16"/>
      <c r="C49" s="17"/>
      <c r="D49" s="1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5"/>
    </row>
    <row r="50" customFormat="false" ht="15" hidden="true" customHeight="false" outlineLevel="0" collapsed="false">
      <c r="B50" s="16"/>
      <c r="C50" s="17"/>
      <c r="D50" s="1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5"/>
    </row>
    <row r="51" customFormat="false" ht="15" hidden="true" customHeight="false" outlineLevel="0" collapsed="false">
      <c r="B51" s="16"/>
      <c r="C51" s="17"/>
      <c r="D51" s="1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"/>
    </row>
    <row r="52" customFormat="false" ht="15" hidden="true" customHeight="false" outlineLevel="0" collapsed="false">
      <c r="B52" s="16"/>
      <c r="C52" s="17"/>
      <c r="D52" s="12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5"/>
    </row>
    <row r="53" customFormat="false" ht="15" hidden="true" customHeight="false" outlineLevel="0" collapsed="false">
      <c r="B53" s="16"/>
      <c r="C53" s="17"/>
      <c r="D53" s="1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5"/>
    </row>
    <row r="54" customFormat="false" ht="15" hidden="true" customHeight="false" outlineLevel="0" collapsed="false">
      <c r="B54" s="16"/>
      <c r="C54" s="17"/>
      <c r="D54" s="1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5"/>
    </row>
    <row r="55" customFormat="false" ht="15" hidden="true" customHeight="false" outlineLevel="0" collapsed="false">
      <c r="B55" s="16"/>
      <c r="C55" s="17"/>
      <c r="D55" s="1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5"/>
    </row>
    <row r="56" customFormat="false" ht="25.5" hidden="true" customHeight="true" outlineLevel="0" collapsed="false">
      <c r="B56" s="16"/>
      <c r="C56" s="17"/>
      <c r="D56" s="2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5"/>
    </row>
    <row r="57" customFormat="false" ht="15" hidden="true" customHeight="false" outlineLevel="0" collapsed="false">
      <c r="B57" s="16"/>
      <c r="C57" s="17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5"/>
    </row>
    <row r="58" customFormat="false" ht="15" hidden="true" customHeight="true" outlineLevel="0" collapsed="false">
      <c r="B58" s="16"/>
      <c r="C58" s="17"/>
      <c r="D58" s="12"/>
      <c r="E58" s="31" t="s">
        <v>10</v>
      </c>
      <c r="F58" s="31"/>
      <c r="G58" s="31"/>
      <c r="H58" s="31"/>
      <c r="I58" s="31"/>
      <c r="J58" s="31"/>
      <c r="K58" s="32" t="s">
        <v>11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/>
    </row>
    <row r="59" customFormat="false" ht="15" hidden="true" customHeight="true" outlineLevel="0" collapsed="false">
      <c r="B59" s="16"/>
      <c r="C59" s="17"/>
      <c r="D59" s="12"/>
      <c r="E59" s="33" t="s">
        <v>12</v>
      </c>
      <c r="F59" s="33"/>
      <c r="G59" s="33"/>
      <c r="H59" s="33"/>
      <c r="I59" s="33"/>
      <c r="J59" s="33"/>
      <c r="K59" s="32" t="s">
        <v>13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/>
    </row>
    <row r="60" customFormat="false" ht="15" hidden="true" customHeight="true" outlineLevel="0" collapsed="false">
      <c r="B60" s="16"/>
      <c r="C60" s="17"/>
      <c r="D60" s="12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5"/>
    </row>
    <row r="61" customFormat="false" ht="15" hidden="true" customHeight="false" outlineLevel="0" collapsed="false">
      <c r="B61" s="16"/>
      <c r="C61" s="17"/>
      <c r="D61" s="12"/>
      <c r="E61" s="36"/>
      <c r="F61" s="37"/>
      <c r="G61" s="38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15"/>
    </row>
    <row r="62" customFormat="false" ht="27.75" hidden="true" customHeight="true" outlineLevel="0" collapsed="false">
      <c r="B62" s="16"/>
      <c r="C62" s="17"/>
      <c r="D62" s="12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</row>
    <row r="63" customFormat="false" ht="15" hidden="true" customHeight="false" outlineLevel="0" collapsed="false">
      <c r="B63" s="16"/>
      <c r="C63" s="17"/>
      <c r="D63" s="12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</row>
    <row r="64" customFormat="false" ht="15" hidden="true" customHeight="false" outlineLevel="0" collapsed="false">
      <c r="B64" s="16"/>
      <c r="C64" s="17"/>
      <c r="D64" s="12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</row>
    <row r="65" customFormat="false" ht="15" hidden="true" customHeight="false" outlineLevel="0" collapsed="false">
      <c r="B65" s="16"/>
      <c r="C65" s="17"/>
      <c r="D65" s="12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</row>
    <row r="66" customFormat="false" ht="15" hidden="true" customHeight="false" outlineLevel="0" collapsed="false">
      <c r="B66" s="16"/>
      <c r="C66" s="17"/>
      <c r="D66" s="1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</row>
    <row r="67" customFormat="false" ht="15" hidden="true" customHeight="false" outlineLevel="0" collapsed="false">
      <c r="B67" s="16"/>
      <c r="C67" s="17"/>
      <c r="D67" s="1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</row>
    <row r="68" customFormat="false" ht="89.25" hidden="true" customHeight="true" outlineLevel="0" collapsed="false">
      <c r="B68" s="16"/>
      <c r="C68" s="17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/>
    </row>
    <row r="69" customFormat="false" ht="15" hidden="true" customHeight="false" outlineLevel="0" collapsed="false">
      <c r="B69" s="16"/>
      <c r="C69" s="17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/>
    </row>
    <row r="70" customFormat="false" ht="12.75" hidden="true" customHeight="true" outlineLevel="0" collapsed="false">
      <c r="B70" s="16"/>
      <c r="C70" s="17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40"/>
      <c r="T70" s="40"/>
      <c r="U70" s="40"/>
      <c r="V70" s="40"/>
      <c r="W70" s="40"/>
      <c r="X70" s="40"/>
      <c r="Y70" s="15"/>
    </row>
    <row r="71" customFormat="false" ht="29.25" hidden="true" customHeight="true" outlineLevel="0" collapsed="false">
      <c r="B71" s="16"/>
      <c r="C71" s="17"/>
      <c r="D71" s="12"/>
      <c r="E71" s="41" t="s">
        <v>14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5"/>
    </row>
    <row r="72" customFormat="false" ht="27" hidden="true" customHeight="true" outlineLevel="0" collapsed="false">
      <c r="B72" s="16"/>
      <c r="C72" s="17"/>
      <c r="D72" s="12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15"/>
    </row>
    <row r="73" customFormat="false" ht="15" hidden="true" customHeight="false" outlineLevel="0" collapsed="false">
      <c r="B73" s="16"/>
      <c r="C73" s="17"/>
      <c r="D73" s="1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15"/>
    </row>
    <row r="74" customFormat="false" ht="15" hidden="true" customHeight="false" outlineLevel="0" collapsed="false">
      <c r="B74" s="16"/>
      <c r="C74" s="17"/>
      <c r="D74" s="1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15"/>
    </row>
    <row r="75" customFormat="false" ht="15" hidden="true" customHeight="false" outlineLevel="0" collapsed="false">
      <c r="B75" s="16"/>
      <c r="C75" s="17"/>
      <c r="D75" s="1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15"/>
    </row>
    <row r="76" customFormat="false" ht="15" hidden="true" customHeight="false" outlineLevel="0" collapsed="false">
      <c r="B76" s="16"/>
      <c r="C76" s="17"/>
      <c r="D76" s="1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15"/>
    </row>
    <row r="77" customFormat="false" ht="15" hidden="true" customHeight="false" outlineLevel="0" collapsed="false">
      <c r="B77" s="16"/>
      <c r="C77" s="17"/>
      <c r="D77" s="1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15"/>
    </row>
    <row r="78" customFormat="false" ht="15" hidden="true" customHeight="false" outlineLevel="0" collapsed="false">
      <c r="B78" s="16"/>
      <c r="C78" s="17"/>
      <c r="D78" s="1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15"/>
    </row>
    <row r="79" customFormat="false" ht="54" hidden="true" customHeight="true" outlineLevel="0" collapsed="false">
      <c r="B79" s="16"/>
      <c r="C79" s="17"/>
      <c r="D79" s="1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15"/>
    </row>
    <row r="80" customFormat="false" ht="27.75" hidden="true" customHeight="true" outlineLevel="0" collapsed="false">
      <c r="B80" s="16"/>
      <c r="C80" s="17"/>
      <c r="D80" s="1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15"/>
    </row>
    <row r="81" customFormat="false" ht="15" hidden="true" customHeight="false" outlineLevel="0" collapsed="false">
      <c r="B81" s="16"/>
      <c r="C81" s="17"/>
      <c r="D81" s="1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15"/>
    </row>
    <row r="82" customFormat="false" ht="11.25" hidden="true" customHeight="true" outlineLevel="0" collapsed="false">
      <c r="B82" s="16"/>
      <c r="C82" s="17"/>
      <c r="D82" s="12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15"/>
    </row>
    <row r="83" customFormat="false" ht="15" hidden="true" customHeight="false" outlineLevel="0" collapsed="false">
      <c r="B83" s="16"/>
      <c r="C83" s="17"/>
      <c r="D83" s="12"/>
      <c r="E83" s="37"/>
      <c r="F83" s="37"/>
      <c r="G83" s="37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15"/>
    </row>
    <row r="84" customFormat="false" ht="15" hidden="true" customHeight="true" outlineLevel="0" collapsed="false">
      <c r="B84" s="16"/>
      <c r="C84" s="17"/>
      <c r="D84" s="12"/>
      <c r="E84" s="33" t="s">
        <v>15</v>
      </c>
      <c r="F84" s="33"/>
      <c r="G84" s="33"/>
      <c r="H84" s="33"/>
      <c r="I84" s="33"/>
      <c r="J84" s="33"/>
      <c r="K84" s="32" t="s">
        <v>16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/>
    </row>
    <row r="85" customFormat="false" ht="15" hidden="true" customHeight="true" outlineLevel="0" collapsed="false">
      <c r="B85" s="16"/>
      <c r="C85" s="17"/>
      <c r="D85" s="12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15"/>
    </row>
    <row r="86" customFormat="false" ht="15" hidden="true" customHeight="true" outlineLevel="0" collapsed="false">
      <c r="B86" s="16"/>
      <c r="C86" s="17"/>
      <c r="D86" s="12"/>
      <c r="E86" s="46" t="s">
        <v>17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15"/>
    </row>
    <row r="87" customFormat="false" ht="15" hidden="true" customHeight="true" outlineLevel="0" collapsed="false">
      <c r="B87" s="16"/>
      <c r="C87" s="17"/>
      <c r="D87" s="12"/>
      <c r="E87" s="33" t="s">
        <v>18</v>
      </c>
      <c r="F87" s="33"/>
      <c r="G87" s="33"/>
      <c r="H87" s="33"/>
      <c r="I87" s="33"/>
      <c r="J87" s="33"/>
      <c r="K87" s="47" t="s">
        <v>19</v>
      </c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15"/>
    </row>
    <row r="88" customFormat="false" ht="15" hidden="true" customHeight="false" outlineLevel="0" collapsed="false">
      <c r="B88" s="16"/>
      <c r="C88" s="17"/>
      <c r="D88" s="12"/>
      <c r="E88" s="33" t="s">
        <v>20</v>
      </c>
      <c r="F88" s="33"/>
      <c r="G88" s="33"/>
      <c r="H88" s="33"/>
      <c r="I88" s="33"/>
      <c r="J88" s="33"/>
      <c r="K88" s="48" t="s">
        <v>21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15"/>
    </row>
    <row r="89" customFormat="false" ht="15" hidden="true" customHeight="false" outlineLevel="0" collapsed="false">
      <c r="B89" s="16"/>
      <c r="C89" s="17"/>
      <c r="D89" s="12"/>
      <c r="E89" s="37"/>
      <c r="F89" s="37"/>
      <c r="G89" s="37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15"/>
    </row>
    <row r="90" customFormat="false" ht="15" hidden="true" customHeight="true" outlineLevel="0" collapsed="false">
      <c r="B90" s="16"/>
      <c r="C90" s="17"/>
      <c r="D90" s="12"/>
      <c r="E90" s="33" t="s">
        <v>18</v>
      </c>
      <c r="F90" s="33"/>
      <c r="G90" s="33"/>
      <c r="H90" s="33"/>
      <c r="I90" s="33"/>
      <c r="J90" s="33"/>
      <c r="K90" s="47" t="s">
        <v>22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15"/>
    </row>
    <row r="91" customFormat="false" ht="15" hidden="true" customHeight="false" outlineLevel="0" collapsed="false">
      <c r="B91" s="16"/>
      <c r="C91" s="17"/>
      <c r="D91" s="12"/>
      <c r="E91" s="33" t="s">
        <v>20</v>
      </c>
      <c r="F91" s="33"/>
      <c r="G91" s="33"/>
      <c r="H91" s="33"/>
      <c r="I91" s="33"/>
      <c r="J91" s="33"/>
      <c r="K91" s="48" t="s">
        <v>23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5"/>
    </row>
    <row r="92" customFormat="false" ht="15" hidden="true" customHeight="false" outlineLevel="0" collapsed="false">
      <c r="B92" s="16"/>
      <c r="C92" s="17"/>
      <c r="D92" s="12"/>
      <c r="E92" s="37"/>
      <c r="F92" s="37"/>
      <c r="G92" s="37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15"/>
    </row>
    <row r="93" customFormat="false" ht="15" hidden="true" customHeight="false" outlineLevel="0" collapsed="false">
      <c r="B93" s="16"/>
      <c r="C93" s="17"/>
      <c r="D93" s="12"/>
      <c r="E93" s="37"/>
      <c r="F93" s="37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15"/>
    </row>
    <row r="94" customFormat="false" ht="15" hidden="true" customHeight="false" outlineLevel="0" collapsed="false">
      <c r="B94" s="16"/>
      <c r="C94" s="17"/>
      <c r="D94" s="12"/>
      <c r="E94" s="51"/>
      <c r="F94" s="51"/>
      <c r="G94" s="51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15"/>
    </row>
    <row r="95" customFormat="false" ht="15" hidden="true" customHeight="false" outlineLevel="0" collapsed="false">
      <c r="B95" s="16"/>
      <c r="C95" s="17"/>
      <c r="D95" s="12"/>
      <c r="E95" s="37"/>
      <c r="F95" s="37"/>
      <c r="G95" s="37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15"/>
    </row>
    <row r="96" customFormat="false" ht="15" hidden="true" customHeight="false" outlineLevel="0" collapsed="false">
      <c r="B96" s="16"/>
      <c r="C96" s="17"/>
      <c r="D96" s="12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5"/>
    </row>
    <row r="97" customFormat="false" ht="15" hidden="true" customHeight="false" outlineLevel="0" collapsed="false">
      <c r="B97" s="16"/>
      <c r="C97" s="17"/>
      <c r="D97" s="12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5"/>
    </row>
    <row r="98" customFormat="false" ht="27" hidden="true" customHeight="true" outlineLevel="0" collapsed="false">
      <c r="B98" s="16"/>
      <c r="C98" s="17"/>
      <c r="D98" s="20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5"/>
    </row>
    <row r="99" customFormat="false" ht="15" hidden="true" customHeight="false" outlineLevel="0" collapsed="false">
      <c r="B99" s="16"/>
      <c r="C99" s="17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15"/>
    </row>
    <row r="100" customFormat="false" ht="25.5" hidden="true" customHeight="true" outlineLevel="0" collapsed="false">
      <c r="B100" s="16"/>
      <c r="C100" s="17"/>
      <c r="D100" s="12"/>
      <c r="E100" s="53" t="s">
        <v>24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15"/>
    </row>
    <row r="101" customFormat="false" ht="15" hidden="true" customHeight="true" outlineLevel="0" collapsed="false">
      <c r="B101" s="16"/>
      <c r="C101" s="17"/>
      <c r="D101" s="12"/>
      <c r="E101" s="14"/>
      <c r="F101" s="14"/>
      <c r="G101" s="14"/>
      <c r="H101" s="54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55"/>
      <c r="T101" s="55"/>
      <c r="U101" s="14"/>
      <c r="V101" s="14"/>
      <c r="W101" s="14"/>
      <c r="X101" s="14"/>
      <c r="Y101" s="15"/>
    </row>
    <row r="102" customFormat="false" ht="15" hidden="true" customHeight="true" outlineLevel="0" collapsed="false">
      <c r="B102" s="16"/>
      <c r="C102" s="17"/>
      <c r="D102" s="12"/>
      <c r="E102" s="56"/>
      <c r="F102" s="57" t="s">
        <v>25</v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5"/>
      <c r="U102" s="14"/>
      <c r="V102" s="14"/>
      <c r="W102" s="14"/>
      <c r="X102" s="14"/>
      <c r="Y102" s="15"/>
      <c r="AA102" s="3" t="s">
        <v>26</v>
      </c>
    </row>
    <row r="103" customFormat="false" ht="15" hidden="true" customHeight="true" outlineLevel="0" collapsed="false">
      <c r="B103" s="16"/>
      <c r="C103" s="17"/>
      <c r="D103" s="12"/>
      <c r="E103" s="14"/>
      <c r="F103" s="14"/>
      <c r="G103" s="14"/>
      <c r="H103" s="54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55"/>
      <c r="T103" s="55"/>
      <c r="U103" s="14"/>
      <c r="V103" s="14"/>
      <c r="W103" s="14"/>
      <c r="X103" s="14"/>
      <c r="Y103" s="15"/>
    </row>
    <row r="104" customFormat="false" ht="15" hidden="true" customHeight="true" outlineLevel="0" collapsed="false">
      <c r="B104" s="16"/>
      <c r="C104" s="17"/>
      <c r="D104" s="12"/>
      <c r="E104" s="14"/>
      <c r="F104" s="57" t="s">
        <v>27</v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15"/>
    </row>
    <row r="105" customFormat="false" ht="15" hidden="true" customHeight="false" outlineLevel="0" collapsed="false">
      <c r="B105" s="16"/>
      <c r="C105" s="17"/>
      <c r="D105" s="12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5"/>
    </row>
    <row r="106" customFormat="false" ht="15" hidden="true" customHeight="false" outlineLevel="0" collapsed="false">
      <c r="B106" s="16"/>
      <c r="C106" s="17"/>
      <c r="D106" s="12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5"/>
    </row>
    <row r="107" customFormat="false" ht="15" hidden="true" customHeight="false" outlineLevel="0" collapsed="false">
      <c r="B107" s="16"/>
      <c r="C107" s="17"/>
      <c r="D107" s="12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5"/>
    </row>
    <row r="108" customFormat="false" ht="15" hidden="true" customHeight="false" outlineLevel="0" collapsed="false">
      <c r="B108" s="16"/>
      <c r="C108" s="17"/>
      <c r="D108" s="12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5"/>
    </row>
    <row r="109" customFormat="false" ht="15" hidden="true" customHeight="false" outlineLevel="0" collapsed="false">
      <c r="B109" s="16"/>
      <c r="C109" s="17"/>
      <c r="D109" s="12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5"/>
    </row>
    <row r="110" customFormat="false" ht="15" hidden="true" customHeight="false" outlineLevel="0" collapsed="false">
      <c r="B110" s="16"/>
      <c r="C110" s="17"/>
      <c r="D110" s="12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5"/>
    </row>
    <row r="111" customFormat="false" ht="15" hidden="true" customHeight="false" outlineLevel="0" collapsed="false">
      <c r="B111" s="16"/>
      <c r="C111" s="17"/>
      <c r="D111" s="1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5"/>
    </row>
    <row r="112" customFormat="false" ht="15" hidden="true" customHeight="false" outlineLevel="0" collapsed="false">
      <c r="B112" s="16"/>
      <c r="C112" s="17"/>
      <c r="D112" s="1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5"/>
    </row>
    <row r="113" customFormat="false" ht="30" hidden="true" customHeight="true" outlineLevel="0" collapsed="false">
      <c r="B113" s="16"/>
      <c r="C113" s="17"/>
      <c r="D113" s="12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5"/>
    </row>
    <row r="114" customFormat="false" ht="31.5" hidden="true" customHeight="true" outlineLevel="0" collapsed="false">
      <c r="B114" s="16"/>
      <c r="C114" s="17"/>
      <c r="D114" s="12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5"/>
    </row>
    <row r="115" customFormat="false" ht="15" hidden="false" customHeight="true" outlineLevel="0" collapsed="false">
      <c r="B115" s="58"/>
      <c r="C115" s="59"/>
      <c r="D115" s="60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2"/>
    </row>
    <row r="118" customFormat="false" ht="14.25" hidden="false" customHeight="true" outlineLevel="0" collapsed="false"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</sheetData>
  <sheetProtection sheet="true" password="fa9c" objects="true" scenarios="true" formatColumns="false" formatRows="false" autoFilter="false"/>
  <mergeCells count="51">
    <mergeCell ref="B2:G2"/>
    <mergeCell ref="B3:C3"/>
    <mergeCell ref="B5:Y5"/>
    <mergeCell ref="E7:X13"/>
    <mergeCell ref="E14:X19"/>
    <mergeCell ref="F21:M21"/>
    <mergeCell ref="P21:X21"/>
    <mergeCell ref="F22:M22"/>
    <mergeCell ref="P22:X22"/>
    <mergeCell ref="E35:X39"/>
    <mergeCell ref="E40:X40"/>
    <mergeCell ref="E41:X45"/>
    <mergeCell ref="E46:X57"/>
    <mergeCell ref="E58:J58"/>
    <mergeCell ref="K58:X58"/>
    <mergeCell ref="E59:J59"/>
    <mergeCell ref="K59:X59"/>
    <mergeCell ref="E60:G60"/>
    <mergeCell ref="H60:X60"/>
    <mergeCell ref="H61:X61"/>
    <mergeCell ref="E70:R70"/>
    <mergeCell ref="E71:X71"/>
    <mergeCell ref="E81:X81"/>
    <mergeCell ref="E82:X82"/>
    <mergeCell ref="E83:G83"/>
    <mergeCell ref="H83:X83"/>
    <mergeCell ref="E84:J84"/>
    <mergeCell ref="K84:X84"/>
    <mergeCell ref="E85:X85"/>
    <mergeCell ref="E86:X86"/>
    <mergeCell ref="E87:J87"/>
    <mergeCell ref="K87:X87"/>
    <mergeCell ref="E88:J88"/>
    <mergeCell ref="K88:X88"/>
    <mergeCell ref="E89:G89"/>
    <mergeCell ref="H89:X89"/>
    <mergeCell ref="E90:J90"/>
    <mergeCell ref="K90:X90"/>
    <mergeCell ref="E91:J91"/>
    <mergeCell ref="K91:X91"/>
    <mergeCell ref="E92:G92"/>
    <mergeCell ref="H92:X92"/>
    <mergeCell ref="E93:G93"/>
    <mergeCell ref="H93:X93"/>
    <mergeCell ref="E94:F94"/>
    <mergeCell ref="H94:X94"/>
    <mergeCell ref="E95:G95"/>
    <mergeCell ref="H95:X95"/>
    <mergeCell ref="E100:X100"/>
    <mergeCell ref="F102:S102"/>
    <mergeCell ref="F104:X104"/>
  </mergeCells>
  <hyperlinks>
    <hyperlink ref="K58" location="Инструкция!A1" display="Обратиться за помощью"/>
    <hyperlink ref="K59" location="Инструкция!A1" display="Перейти"/>
    <hyperlink ref="E71" location="Инструкция!A1" display="Инструкция по заполнению"/>
    <hyperlink ref="K84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CC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734375" defaultRowHeight="11.25" zeroHeight="false" outlineLevelRow="0" outlineLevelCol="0"/>
  <cols>
    <col collapsed="false" customWidth="true" hidden="false" outlineLevel="0" max="1" min="1" style="300" width="15.01"/>
    <col collapsed="false" customWidth="true" hidden="false" outlineLevel="0" max="6" min="6" style="300" width="3.71"/>
    <col collapsed="false" customWidth="true" hidden="false" outlineLevel="0" max="8" min="7" style="300" width="4"/>
    <col collapsed="false" customWidth="true" hidden="false" outlineLevel="0" max="10" min="10" style="300" width="32.28"/>
    <col collapsed="false" customWidth="true" hidden="false" outlineLevel="0" max="11" min="11" style="300" width="31.14"/>
    <col collapsed="false" customWidth="true" hidden="false" outlineLevel="0" max="13" min="13" style="300" width="25.43"/>
    <col collapsed="false" customWidth="true" hidden="false" outlineLevel="0" max="17" min="17" style="300" width="21.43"/>
    <col collapsed="false" customWidth="true" hidden="false" outlineLevel="0" max="52" min="45" style="300" width="21.15"/>
    <col collapsed="false" customWidth="true" hidden="false" outlineLevel="0" max="54" min="53" style="300" width="22.28"/>
  </cols>
  <sheetData>
    <row r="1" s="309" customFormat="true" ht="11.25" hidden="false" customHeight="false" outlineLevel="0" collapsed="false">
      <c r="A1" s="308" t="s">
        <v>521</v>
      </c>
    </row>
    <row r="2" s="280" customFormat="true" ht="19.5" hidden="false" customHeight="true" outlineLevel="0" collapsed="false">
      <c r="C2" s="310"/>
      <c r="D2" s="300"/>
      <c r="E2" s="300"/>
      <c r="F2" s="311"/>
      <c r="G2" s="312"/>
      <c r="H2" s="282"/>
    </row>
    <row r="3" s="280" customFormat="true" ht="19.5" hidden="false" customHeight="true" outlineLevel="0" collapsed="false">
      <c r="C3" s="310"/>
      <c r="D3" s="300"/>
      <c r="E3" s="300"/>
      <c r="F3" s="300"/>
      <c r="G3" s="282"/>
      <c r="H3" s="282"/>
      <c r="AS3" s="242" t="s">
        <v>115</v>
      </c>
      <c r="AT3" s="242" t="e">
        <f aca="false">"Факт за прошлые периоды по 31.12." &amp; #NAME? -1</f>
        <v>#N/A</v>
      </c>
      <c r="AU3" s="242" t="str">
        <f aca="false">"Утверждено на "&amp;Титульный!$F$9&amp;" год ¹"</f>
        <v>Утверждено на 2021 год ¹</v>
      </c>
      <c r="AV3" s="242" t="str">
        <f aca="false">"Факт за I полугодие " &amp; Титульный!$F$9 &amp; " года ²³"</f>
        <v>Факт за I полугодие 2021 года ²³</v>
      </c>
      <c r="AW3" s="242" t="str">
        <f aca="false">"Всего факт за " &amp; Титульный!$F$10 &amp; " " &amp; Титульный!$F$9 &amp; " года ²³"</f>
        <v>Всего факт за год 2021 года ²³</v>
      </c>
      <c r="AX3" s="242" t="e">
        <f aca="false">"Факт за " &amp; #NAME? &amp; " год (в соответствии с запланированными по инвестиционной программе мероприятиями)²³"</f>
        <v>#N/A</v>
      </c>
      <c r="AY3" s="242" t="e">
        <f aca="false">"Профинансировано (реализовано) (факт) в " &amp; #NAME? &amp; " году за предущие периоды реализации ИП (если мероприятие не было предусмотрено в плане " &amp; #NAME? &amp; " года)"</f>
        <v>#N/A</v>
      </c>
      <c r="AZ3" s="242" t="e">
        <f aca="false">"Профинансировано (реализовано) (факт) в " &amp; #NAME? &amp; " году за будущие периоды реализации ИП (если мероприятие не было предусмотрено в плане " &amp; #NAME? &amp; " года)"</f>
        <v>#N/A</v>
      </c>
      <c r="BA3" s="242" t="s">
        <v>522</v>
      </c>
      <c r="BB3" s="242" t="s">
        <v>117</v>
      </c>
      <c r="BC3" s="313" t="s">
        <v>165</v>
      </c>
      <c r="BD3" s="313"/>
      <c r="BE3" s="313"/>
      <c r="BF3" s="313"/>
      <c r="BG3" s="314" t="s">
        <v>166</v>
      </c>
      <c r="BH3" s="314"/>
    </row>
    <row r="4" s="280" customFormat="true" ht="19.5" hidden="false" customHeight="true" outlineLevel="0" collapsed="false">
      <c r="C4" s="310"/>
      <c r="D4" s="300"/>
      <c r="E4" s="300"/>
      <c r="F4" s="300"/>
      <c r="G4" s="282"/>
      <c r="H4" s="28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313" t="s">
        <v>167</v>
      </c>
      <c r="BD4" s="313" t="s">
        <v>168</v>
      </c>
      <c r="BE4" s="242" t="s">
        <v>169</v>
      </c>
      <c r="BF4" s="242" t="s">
        <v>170</v>
      </c>
      <c r="BG4" s="314" t="s">
        <v>166</v>
      </c>
      <c r="BH4" s="314" t="s">
        <v>171</v>
      </c>
    </row>
    <row r="5" customFormat="false" ht="12" hidden="false" customHeight="false" outlineLevel="0" collapsed="false">
      <c r="A5" s="308" t="s">
        <v>523</v>
      </c>
    </row>
    <row r="6" s="130" customFormat="true" ht="11.25" hidden="false" customHeight="true" outlineLevel="0" collapsed="false">
      <c r="C6" s="200"/>
      <c r="D6" s="315"/>
      <c r="E6" s="316"/>
      <c r="F6" s="316"/>
      <c r="G6" s="316"/>
      <c r="H6" s="316"/>
      <c r="I6" s="316"/>
      <c r="J6" s="316"/>
      <c r="K6" s="317"/>
      <c r="L6" s="317"/>
      <c r="M6" s="318"/>
      <c r="N6" s="318"/>
      <c r="O6" s="319"/>
      <c r="P6" s="320"/>
      <c r="Q6" s="207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9"/>
      <c r="BJ6" s="184"/>
      <c r="BK6" s="184"/>
      <c r="BL6" s="184"/>
      <c r="BM6" s="184"/>
      <c r="BN6" s="184"/>
      <c r="BO6" s="184"/>
    </row>
    <row r="7" s="130" customFormat="true" ht="11.25" hidden="false" customHeight="true" outlineLevel="0" collapsed="false">
      <c r="C7" s="200"/>
      <c r="D7" s="315"/>
      <c r="E7" s="316"/>
      <c r="F7" s="316"/>
      <c r="G7" s="316"/>
      <c r="H7" s="316"/>
      <c r="I7" s="316"/>
      <c r="J7" s="316"/>
      <c r="K7" s="317"/>
      <c r="L7" s="317"/>
      <c r="M7" s="318"/>
      <c r="N7" s="318"/>
      <c r="O7" s="319"/>
      <c r="P7" s="320"/>
      <c r="Q7" s="321"/>
      <c r="R7" s="322" t="n">
        <v>1</v>
      </c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3"/>
      <c r="AI7" s="214" t="n">
        <v>0</v>
      </c>
      <c r="AJ7" s="215" t="s">
        <v>524</v>
      </c>
      <c r="AK7" s="215"/>
      <c r="AL7" s="215"/>
      <c r="AM7" s="215"/>
      <c r="AN7" s="215"/>
      <c r="AO7" s="215"/>
      <c r="AP7" s="215"/>
      <c r="AQ7" s="215"/>
      <c r="AR7" s="215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161"/>
      <c r="BD7" s="161"/>
      <c r="BE7" s="161"/>
      <c r="BF7" s="161"/>
      <c r="BG7" s="161"/>
      <c r="BH7" s="161"/>
      <c r="BI7" s="209"/>
      <c r="BJ7" s="217"/>
      <c r="BK7" s="217"/>
      <c r="BL7" s="217"/>
      <c r="BM7" s="184"/>
      <c r="BN7" s="217"/>
      <c r="BO7" s="217"/>
      <c r="BP7" s="217"/>
      <c r="BQ7" s="217"/>
      <c r="BR7" s="217"/>
    </row>
    <row r="8" s="130" customFormat="true" ht="15" hidden="false" customHeight="true" outlineLevel="0" collapsed="false">
      <c r="C8" s="200"/>
      <c r="D8" s="315"/>
      <c r="E8" s="316"/>
      <c r="F8" s="316"/>
      <c r="G8" s="316"/>
      <c r="H8" s="316"/>
      <c r="I8" s="316"/>
      <c r="J8" s="316"/>
      <c r="K8" s="317"/>
      <c r="L8" s="317"/>
      <c r="M8" s="318"/>
      <c r="N8" s="318"/>
      <c r="O8" s="319"/>
      <c r="P8" s="320"/>
      <c r="Q8" s="321"/>
      <c r="R8" s="322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8"/>
      <c r="AI8" s="219" t="s">
        <v>186</v>
      </c>
      <c r="AJ8" s="230"/>
      <c r="AK8" s="221"/>
      <c r="AL8" s="221"/>
      <c r="AM8" s="221"/>
      <c r="AN8" s="221"/>
      <c r="AO8" s="221"/>
      <c r="AP8" s="221"/>
      <c r="AQ8" s="221"/>
      <c r="AR8" s="221"/>
      <c r="AS8" s="231"/>
      <c r="AT8" s="231"/>
      <c r="AU8" s="222"/>
      <c r="AV8" s="222"/>
      <c r="AW8" s="232" t="n">
        <f aca="false">AX8+AY8+AZ8</f>
        <v>0</v>
      </c>
      <c r="AX8" s="233"/>
      <c r="AY8" s="233"/>
      <c r="AZ8" s="233"/>
      <c r="BA8" s="222" t="n">
        <f aca="false">AU8-AW8-AT8</f>
        <v>0</v>
      </c>
      <c r="BB8" s="222" t="n">
        <f aca="false">AX8-AU8</f>
        <v>0</v>
      </c>
      <c r="BC8" s="224"/>
      <c r="BD8" s="224"/>
      <c r="BE8" s="226"/>
      <c r="BF8" s="224"/>
      <c r="BG8" s="227"/>
      <c r="BH8" s="228"/>
      <c r="BI8" s="209" t="n">
        <v>0</v>
      </c>
      <c r="BJ8" s="217"/>
      <c r="BK8" s="217"/>
      <c r="BM8" s="183" t="str">
        <f aca="false">AJ8 &amp; BI8</f>
        <v>0</v>
      </c>
      <c r="BN8" s="217"/>
      <c r="BO8" s="217"/>
      <c r="BP8" s="217"/>
      <c r="BQ8" s="217"/>
      <c r="CB8" s="183" t="str">
        <f aca="false">AJ8&amp;AK8</f>
        <v/>
      </c>
      <c r="CC8" s="184"/>
    </row>
    <row r="9" s="130" customFormat="true" ht="15" hidden="false" customHeight="true" outlineLevel="0" collapsed="false">
      <c r="C9" s="200"/>
      <c r="D9" s="315"/>
      <c r="E9" s="316"/>
      <c r="F9" s="316"/>
      <c r="G9" s="316"/>
      <c r="H9" s="316"/>
      <c r="I9" s="316"/>
      <c r="J9" s="316"/>
      <c r="K9" s="317"/>
      <c r="L9" s="317"/>
      <c r="M9" s="318"/>
      <c r="N9" s="318"/>
      <c r="O9" s="319"/>
      <c r="P9" s="320"/>
      <c r="Q9" s="321"/>
      <c r="R9" s="322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323"/>
      <c r="AI9" s="324"/>
      <c r="AJ9" s="325"/>
      <c r="AK9" s="325"/>
      <c r="AL9" s="325"/>
      <c r="AM9" s="325"/>
      <c r="AN9" s="325"/>
      <c r="AO9" s="325"/>
      <c r="AP9" s="325"/>
      <c r="AQ9" s="325"/>
      <c r="AR9" s="325"/>
      <c r="AS9" s="326"/>
      <c r="AT9" s="326"/>
      <c r="AU9" s="327"/>
      <c r="AV9" s="327"/>
      <c r="AW9" s="327"/>
      <c r="AX9" s="327"/>
      <c r="AY9" s="327"/>
      <c r="AZ9" s="327"/>
      <c r="BA9" s="327"/>
      <c r="BB9" s="327"/>
      <c r="BC9" s="327"/>
      <c r="BD9" s="327"/>
      <c r="BE9" s="327"/>
      <c r="BF9" s="327"/>
      <c r="BG9" s="327"/>
      <c r="BH9" s="327"/>
      <c r="BI9" s="209"/>
      <c r="BJ9" s="217"/>
      <c r="BK9" s="217"/>
      <c r="BL9" s="217"/>
      <c r="BM9" s="184"/>
      <c r="BN9" s="217"/>
      <c r="BO9" s="217"/>
      <c r="BP9" s="217"/>
      <c r="BQ9" s="217"/>
      <c r="BR9" s="217"/>
    </row>
    <row r="10" s="130" customFormat="true" ht="15" hidden="false" customHeight="true" outlineLevel="0" collapsed="false">
      <c r="C10" s="132"/>
      <c r="D10" s="315"/>
      <c r="E10" s="316"/>
      <c r="F10" s="316"/>
      <c r="G10" s="316"/>
      <c r="H10" s="316"/>
      <c r="I10" s="316"/>
      <c r="J10" s="316"/>
      <c r="K10" s="317"/>
      <c r="L10" s="317"/>
      <c r="M10" s="318"/>
      <c r="N10" s="318"/>
      <c r="O10" s="319"/>
      <c r="P10" s="320"/>
      <c r="Q10" s="328"/>
      <c r="R10" s="329"/>
      <c r="S10" s="330"/>
      <c r="T10" s="330"/>
      <c r="U10" s="331"/>
      <c r="V10" s="331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209"/>
      <c r="BJ10" s="184"/>
      <c r="BK10" s="184"/>
      <c r="BL10" s="184"/>
      <c r="BM10" s="184"/>
      <c r="BN10" s="184"/>
      <c r="BO10" s="184"/>
    </row>
    <row r="11" customFormat="false" ht="11.25" hidden="false" customHeight="false" outlineLevel="0" collapsed="false">
      <c r="A11" s="308" t="s">
        <v>525</v>
      </c>
      <c r="C11" s="333"/>
      <c r="BL11" s="334"/>
      <c r="BM11" s="334"/>
      <c r="BN11" s="334"/>
      <c r="BO11" s="334"/>
      <c r="BP11" s="334"/>
      <c r="BQ11" s="334"/>
      <c r="BR11" s="334"/>
    </row>
    <row r="12" s="130" customFormat="true" ht="11.25" hidden="false" customHeight="true" outlineLevel="0" collapsed="false">
      <c r="C12" s="200"/>
      <c r="D12" s="300"/>
      <c r="E12" s="300"/>
      <c r="F12" s="300"/>
      <c r="G12" s="300"/>
      <c r="H12" s="300"/>
      <c r="I12" s="335"/>
      <c r="J12" s="335"/>
      <c r="K12" s="336"/>
      <c r="L12" s="337"/>
      <c r="M12" s="338"/>
      <c r="N12" s="338"/>
      <c r="O12" s="339"/>
      <c r="P12" s="340"/>
      <c r="Q12" s="321"/>
      <c r="R12" s="322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3"/>
      <c r="AI12" s="214" t="n">
        <v>0</v>
      </c>
      <c r="AJ12" s="215" t="s">
        <v>524</v>
      </c>
      <c r="AK12" s="215"/>
      <c r="AL12" s="215"/>
      <c r="AM12" s="215"/>
      <c r="AN12" s="215"/>
      <c r="AO12" s="215"/>
      <c r="AP12" s="215"/>
      <c r="AQ12" s="215"/>
      <c r="AR12" s="215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161"/>
      <c r="BD12" s="161"/>
      <c r="BE12" s="161"/>
      <c r="BF12" s="161"/>
      <c r="BG12" s="161"/>
      <c r="BH12" s="161"/>
      <c r="BI12" s="209"/>
      <c r="BJ12" s="217"/>
      <c r="BK12" s="217"/>
      <c r="BL12" s="217"/>
      <c r="BM12" s="184"/>
      <c r="BN12" s="217"/>
      <c r="BO12" s="217"/>
      <c r="BP12" s="217"/>
      <c r="BQ12" s="217"/>
      <c r="BR12" s="217"/>
    </row>
    <row r="13" s="130" customFormat="true" ht="15" hidden="false" customHeight="true" outlineLevel="0" collapsed="false">
      <c r="C13" s="200"/>
      <c r="D13" s="300"/>
      <c r="E13" s="300"/>
      <c r="F13" s="300"/>
      <c r="G13" s="300"/>
      <c r="H13" s="300"/>
      <c r="I13" s="335"/>
      <c r="J13" s="335"/>
      <c r="K13" s="336"/>
      <c r="L13" s="341"/>
      <c r="M13" s="338"/>
      <c r="N13" s="338"/>
      <c r="O13" s="339"/>
      <c r="P13" s="340"/>
      <c r="Q13" s="321"/>
      <c r="R13" s="322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8"/>
      <c r="AI13" s="219" t="s">
        <v>186</v>
      </c>
      <c r="AJ13" s="230"/>
      <c r="AK13" s="221"/>
      <c r="AL13" s="221"/>
      <c r="AM13" s="221"/>
      <c r="AN13" s="221"/>
      <c r="AO13" s="221"/>
      <c r="AP13" s="221"/>
      <c r="AQ13" s="221"/>
      <c r="AR13" s="221"/>
      <c r="AS13" s="231"/>
      <c r="AT13" s="231"/>
      <c r="AU13" s="222"/>
      <c r="AV13" s="222"/>
      <c r="AW13" s="232" t="n">
        <f aca="false">AX13+AY13+AZ13</f>
        <v>0</v>
      </c>
      <c r="AX13" s="233"/>
      <c r="AY13" s="233"/>
      <c r="AZ13" s="233"/>
      <c r="BA13" s="222" t="n">
        <f aca="false">AU13-AW13-AT13</f>
        <v>0</v>
      </c>
      <c r="BB13" s="222" t="n">
        <f aca="false">AX13-AU13</f>
        <v>0</v>
      </c>
      <c r="BC13" s="224"/>
      <c r="BD13" s="224"/>
      <c r="BE13" s="226"/>
      <c r="BF13" s="224"/>
      <c r="BG13" s="227"/>
      <c r="BH13" s="228"/>
      <c r="BI13" s="209" t="n">
        <v>0</v>
      </c>
      <c r="BJ13" s="217"/>
      <c r="BK13" s="217"/>
      <c r="BM13" s="183" t="str">
        <f aca="false">AJ13 &amp; BI13</f>
        <v>0</v>
      </c>
      <c r="BN13" s="217"/>
      <c r="BO13" s="217"/>
      <c r="BP13" s="217"/>
      <c r="BQ13" s="217"/>
      <c r="CB13" s="183" t="str">
        <f aca="false">AJ13&amp;AK13</f>
        <v/>
      </c>
      <c r="CC13" s="184"/>
    </row>
    <row r="14" s="130" customFormat="true" ht="15" hidden="false" customHeight="true" outlineLevel="0" collapsed="false">
      <c r="C14" s="200"/>
      <c r="D14" s="300"/>
      <c r="E14" s="300"/>
      <c r="F14" s="300"/>
      <c r="G14" s="300"/>
      <c r="H14" s="300"/>
      <c r="I14" s="335"/>
      <c r="J14" s="335"/>
      <c r="K14" s="336"/>
      <c r="L14" s="341"/>
      <c r="M14" s="338"/>
      <c r="N14" s="338"/>
      <c r="O14" s="339"/>
      <c r="P14" s="340"/>
      <c r="Q14" s="321"/>
      <c r="R14" s="322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323"/>
      <c r="AI14" s="324"/>
      <c r="AJ14" s="325"/>
      <c r="AK14" s="325"/>
      <c r="AL14" s="325"/>
      <c r="AM14" s="325"/>
      <c r="AN14" s="325"/>
      <c r="AO14" s="325"/>
      <c r="AP14" s="325"/>
      <c r="AQ14" s="325"/>
      <c r="AR14" s="325"/>
      <c r="AS14" s="326"/>
      <c r="AT14" s="326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7"/>
      <c r="BI14" s="209"/>
      <c r="BJ14" s="217"/>
      <c r="BK14" s="217"/>
      <c r="BL14" s="217"/>
      <c r="BM14" s="184"/>
      <c r="BN14" s="217"/>
      <c r="BO14" s="217"/>
      <c r="BP14" s="217"/>
      <c r="BQ14" s="217"/>
      <c r="BR14" s="217"/>
    </row>
    <row r="15" customFormat="false" ht="11.25" hidden="false" customHeight="false" outlineLevel="0" collapsed="false">
      <c r="A15" s="308" t="s">
        <v>526</v>
      </c>
      <c r="C15" s="333"/>
      <c r="BL15" s="334"/>
      <c r="BM15" s="334"/>
      <c r="BN15" s="334"/>
      <c r="BO15" s="334"/>
      <c r="BP15" s="334"/>
      <c r="BQ15" s="334"/>
      <c r="BR15" s="334"/>
    </row>
    <row r="16" s="130" customFormat="true" ht="15" hidden="false" customHeight="true" outlineLevel="0" collapsed="false">
      <c r="C16" s="200"/>
      <c r="D16" s="300"/>
      <c r="E16" s="300"/>
      <c r="F16" s="300"/>
      <c r="G16" s="300"/>
      <c r="H16" s="300"/>
      <c r="I16" s="335"/>
      <c r="J16" s="335"/>
      <c r="K16" s="336"/>
      <c r="L16" s="342"/>
      <c r="M16" s="338"/>
      <c r="N16" s="338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00"/>
      <c r="AA16" s="300"/>
      <c r="AB16" s="300"/>
      <c r="AC16" s="218"/>
      <c r="AD16" s="218"/>
      <c r="AE16" s="343"/>
      <c r="AF16" s="344"/>
      <c r="AG16" s="345"/>
      <c r="AH16" s="218"/>
      <c r="AI16" s="219"/>
      <c r="AJ16" s="220"/>
      <c r="AK16" s="221"/>
      <c r="AL16" s="221"/>
      <c r="AM16" s="221"/>
      <c r="AN16" s="221"/>
      <c r="AO16" s="221"/>
      <c r="AP16" s="221"/>
      <c r="AQ16" s="221"/>
      <c r="AR16" s="221"/>
      <c r="AS16" s="222"/>
      <c r="AT16" s="222"/>
      <c r="AU16" s="222"/>
      <c r="AV16" s="222"/>
      <c r="AW16" s="223" t="n">
        <f aca="false">AX16+AY16+AZ16</f>
        <v>0</v>
      </c>
      <c r="AX16" s="224"/>
      <c r="AY16" s="224"/>
      <c r="AZ16" s="225"/>
      <c r="BA16" s="222" t="n">
        <f aca="false">AU16-AW16-AT16</f>
        <v>0</v>
      </c>
      <c r="BB16" s="222" t="n">
        <f aca="false">AX16-AU16</f>
        <v>0</v>
      </c>
      <c r="BC16" s="224"/>
      <c r="BD16" s="224"/>
      <c r="BE16" s="226"/>
      <c r="BF16" s="224"/>
      <c r="BG16" s="227"/>
      <c r="BH16" s="228"/>
      <c r="BI16" s="209" t="n">
        <v>0</v>
      </c>
      <c r="BJ16" s="217"/>
      <c r="BK16" s="217"/>
      <c r="BM16" s="183" t="str">
        <f aca="false">AJ16 &amp; BI16</f>
        <v>0</v>
      </c>
      <c r="BN16" s="217"/>
      <c r="BO16" s="217"/>
      <c r="BP16" s="217"/>
      <c r="BQ16" s="217"/>
      <c r="CB16" s="183" t="str">
        <f aca="false">AJ16&amp;AK16</f>
        <v/>
      </c>
      <c r="CC16" s="184"/>
    </row>
    <row r="17" s="347" customFormat="true" ht="15" hidden="false" customHeight="false" outlineLevel="0" collapsed="false">
      <c r="A17" s="346" t="s">
        <v>527</v>
      </c>
      <c r="C17" s="348"/>
      <c r="D17" s="349"/>
      <c r="E17" s="349"/>
      <c r="BL17" s="350"/>
      <c r="BM17" s="350"/>
      <c r="BN17" s="350"/>
      <c r="BO17" s="350"/>
      <c r="BP17" s="350"/>
      <c r="BQ17" s="350"/>
      <c r="BR17" s="350"/>
    </row>
    <row r="18" s="280" customFormat="true" ht="15" hidden="false" customHeight="true" outlineLevel="0" collapsed="false">
      <c r="C18" s="351"/>
      <c r="D18" s="352"/>
      <c r="E18" s="353"/>
      <c r="BL18" s="354"/>
      <c r="BM18" s="354"/>
      <c r="BN18" s="354"/>
      <c r="BO18" s="354"/>
      <c r="BP18" s="354"/>
      <c r="BQ18" s="354"/>
      <c r="BR18" s="354"/>
    </row>
  </sheetData>
  <mergeCells count="60"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BC3:BF3"/>
    <mergeCell ref="BG3:BH3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7:Q9"/>
    <mergeCell ref="R7:R9"/>
    <mergeCell ref="S7:S9"/>
    <mergeCell ref="T7:T9"/>
    <mergeCell ref="U7:U9"/>
    <mergeCell ref="V7:V9"/>
    <mergeCell ref="W7:W9"/>
    <mergeCell ref="X7:X9"/>
    <mergeCell ref="Y7:Y9"/>
    <mergeCell ref="Z7:Z9"/>
    <mergeCell ref="AA7:AA9"/>
    <mergeCell ref="AB7:AB9"/>
    <mergeCell ref="AC7:AC9"/>
    <mergeCell ref="AD7:AD9"/>
    <mergeCell ref="AE7:AE9"/>
    <mergeCell ref="AF7:AF9"/>
    <mergeCell ref="AG7:AG9"/>
    <mergeCell ref="S10:T10"/>
    <mergeCell ref="Q12:Q14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AA12:AA14"/>
    <mergeCell ref="AB12:AB14"/>
    <mergeCell ref="AC12:AC14"/>
    <mergeCell ref="AD12:AD14"/>
    <mergeCell ref="AE12:AE14"/>
    <mergeCell ref="AF12:AF14"/>
    <mergeCell ref="AG12:AG14"/>
  </mergeCells>
  <dataValidations count="10">
    <dataValidation allowBlank="true" error="Выберите значение из списка" errorStyle="stop" errorTitle="Ошибка" operator="between" prompt="Выберите значение из списка" showDropDown="false" showErrorMessage="false" showInputMessage="false" sqref="AJ8:AR8 AJ13:AR13 AJ16:AR16" type="none">
      <formula1>0</formula1>
      <formula2>0</formula2>
    </dataValidation>
    <dataValidation allowBlank="true" error="Допускается ввод не более 900 символов!" errorStyle="stop" errorTitle="Ошибка" operator="lessThanOrEqual" showDropDown="false" showErrorMessage="true" showInputMessage="true" sqref="F2 AH8:AI8 G12:G14 AH13:AI13 G16 AH16:AI16 E18" type="textLength">
      <formula1>900</formula1>
      <formula2>0</formula2>
    </dataValidation>
    <dataValidation allowBlank="true" error="Введите действительное число от 0 до 100!" errorStyle="stop" operator="between" showDropDown="false" showErrorMessage="true" showInputMessage="true" sqref="O6:P10 Q7:R7 O12:R12 O13:P14 O16:P16" type="decimal">
      <formula1>0</formula1>
      <formula2>100</formula2>
    </dataValidation>
    <dataValidation allowBlank="true" error="Допускается ввод только неотрицательных целых чисел!" errorStyle="stop" errorTitle="Ошибка" operator="between" showDropDown="false" showErrorMessage="true" showInputMessage="false" sqref="K12:K14 K16" type="whole">
      <formula1>0</formula1>
      <formula2>1E+024</formula2>
    </dataValidation>
    <dataValidation allowBlank="true" error="Выберите значение из списка" errorStyle="stop" errorTitle="Ошибка" operator="between" prompt="Выберите значение из списка" showDropDown="false" showErrorMessage="true" showInputMessage="true" sqref="M6:N10 E12:E14 L12:N14 E16 L16:N16" type="list">
      <formula1>0</formula1>
      <formula2>0</formula2>
    </dataValidation>
    <dataValidation allowBlank="true" error="Допускается ввод только неотрицательных чисел!" errorStyle="stop" errorTitle="Ошибка" operator="between" showDropDown="false" showErrorMessage="true" showInputMessage="false" sqref="AX8:AZ8 BC8:BD8 BF8 AX13:AZ13 BC13:BD13 BF13 AX16:AZ16 BC16:BD16 BF16" type="decimal">
      <formula1>0</formula1>
      <formula2>1E+024</formula2>
    </dataValidation>
    <dataValidation allowBlank="true" error="Необходимо выбрать значение из списка!" errorStyle="stop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S16" type="list">
      <formula1>"да,без привязки к объекту"</formula1>
      <formula2>0</formula2>
    </dataValidation>
    <dataValidation allowBlank="true" errorStyle="stop" operator="between" prompt="Для выбора необходимо два раза нажать левую кнопку мыши!" promptTitle="Ввод" showDropDown="false" showErrorMessage="true" showInputMessage="true" sqref="H12:J14 H16:J16" type="none">
      <formula1>0</formula1>
      <formula2>0</formula2>
    </dataValidation>
    <dataValidation allowBlank="true" errorStyle="stop" operator="between" prompt="Для выбора объекта необходимо два раза нажать левую кнопку мыши!" promptTitle="Ввод" showDropDown="false" showErrorMessage="true" showInputMessage="true" sqref="T16" type="none">
      <formula1>0</formula1>
      <formula2>0</formula2>
    </dataValidation>
    <dataValidation allowBlank="true" error="Допускается ввод не более 900 символов!" errorStyle="stop" errorTitle="Ошибка" operator="lessThan" showDropDown="false" showErrorMessage="true" showInputMessage="true" sqref="BE8 BG8:BH8 BE13 BG13:BH13 BE16 BG16:BH16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false" hidden="false" outlineLevel="0" max="1024" min="1" style="355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56" width="9.14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05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57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300" width="49.14"/>
  </cols>
  <sheetData>
    <row r="1" customFormat="false" ht="12" hidden="false" customHeight="false" outlineLevel="0" collapsed="false">
      <c r="A1" s="358"/>
    </row>
    <row r="2" customFormat="false" ht="12" hidden="false" customHeight="false" outlineLevel="0" collapsed="false">
      <c r="A2" s="358"/>
    </row>
    <row r="3" customFormat="false" ht="12" hidden="false" customHeight="false" outlineLevel="0" collapsed="false">
      <c r="A3" s="358"/>
    </row>
    <row r="4" customFormat="false" ht="12" hidden="false" customHeight="false" outlineLevel="0" collapsed="false">
      <c r="A4" s="358"/>
    </row>
    <row r="5" customFormat="false" ht="12" hidden="false" customHeight="false" outlineLevel="0" collapsed="false">
      <c r="A5" s="358"/>
    </row>
    <row r="6" customFormat="false" ht="12" hidden="false" customHeight="false" outlineLevel="0" collapsed="false">
      <c r="A6" s="358"/>
    </row>
    <row r="7" customFormat="false" ht="12" hidden="false" customHeight="false" outlineLevel="0" collapsed="false">
      <c r="A7" s="358"/>
    </row>
    <row r="8" customFormat="false" ht="12" hidden="false" customHeight="false" outlineLevel="0" collapsed="false">
      <c r="A8" s="358"/>
    </row>
    <row r="9" customFormat="false" ht="12" hidden="false" customHeight="false" outlineLevel="0" collapsed="false">
      <c r="A9" s="358"/>
    </row>
    <row r="10" customFormat="false" ht="12" hidden="false" customHeight="false" outlineLevel="0" collapsed="false">
      <c r="A10" s="358"/>
    </row>
    <row r="11" customFormat="false" ht="12" hidden="false" customHeight="false" outlineLevel="0" collapsed="false">
      <c r="A11" s="358"/>
    </row>
    <row r="12" customFormat="false" ht="12" hidden="false" customHeight="false" outlineLevel="0" collapsed="false">
      <c r="A12" s="358"/>
    </row>
    <row r="13" customFormat="false" ht="12" hidden="false" customHeight="false" outlineLevel="0" collapsed="false">
      <c r="A13" s="358"/>
    </row>
    <row r="14" customFormat="false" ht="12" hidden="false" customHeight="false" outlineLevel="0" collapsed="false">
      <c r="A14" s="358"/>
    </row>
    <row r="15" customFormat="false" ht="12" hidden="false" customHeight="false" outlineLevel="0" collapsed="false">
      <c r="A15" s="358"/>
    </row>
    <row r="16" customFormat="false" ht="12" hidden="false" customHeight="false" outlineLevel="0" collapsed="false">
      <c r="A16" s="358"/>
    </row>
    <row r="17" customFormat="false" ht="12" hidden="false" customHeight="false" outlineLevel="0" collapsed="false">
      <c r="A17" s="358"/>
    </row>
    <row r="18" customFormat="false" ht="12" hidden="false" customHeight="false" outlineLevel="0" collapsed="false">
      <c r="A18" s="358"/>
    </row>
    <row r="19" customFormat="false" ht="12" hidden="false" customHeight="false" outlineLevel="0" collapsed="false">
      <c r="A19" s="358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59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6" activeCellId="0" sqref="B36"/>
    </sheetView>
  </sheetViews>
  <sheetFormatPr defaultColWidth="9.125" defaultRowHeight="11.25" zeroHeight="false" outlineLevelRow="0" outlineLevelCol="0"/>
  <cols>
    <col collapsed="false" customWidth="true" hidden="false" outlineLevel="0" max="1" min="1" style="64" width="30.71"/>
    <col collapsed="false" customWidth="true" hidden="false" outlineLevel="0" max="2" min="2" style="64" width="80.71"/>
    <col collapsed="false" customWidth="true" hidden="false" outlineLevel="0" max="3" min="3" style="64" width="30.71"/>
    <col collapsed="false" customWidth="false" hidden="false" outlineLevel="0" max="1024" min="4" style="65" width="9.14"/>
  </cols>
  <sheetData>
    <row r="1" customFormat="false" ht="24" hidden="false" customHeight="true" outlineLevel="0" collapsed="false">
      <c r="A1" s="66" t="s">
        <v>28</v>
      </c>
      <c r="B1" s="66" t="s">
        <v>29</v>
      </c>
      <c r="C1" s="66" t="s">
        <v>30</v>
      </c>
      <c r="D1" s="67"/>
    </row>
    <row r="2" customFormat="false" ht="11.25" hidden="false" customHeight="false" outlineLevel="0" collapsed="false">
      <c r="A2" s="68" t="n">
        <v>44579.6461921296</v>
      </c>
      <c r="B2" s="64" t="s">
        <v>31</v>
      </c>
      <c r="C2" s="64" t="s">
        <v>32</v>
      </c>
    </row>
    <row r="3" customFormat="false" ht="11.25" hidden="false" customHeight="false" outlineLevel="0" collapsed="false">
      <c r="A3" s="68" t="n">
        <v>44579.6462152778</v>
      </c>
      <c r="B3" s="64" t="s">
        <v>33</v>
      </c>
      <c r="C3" s="64" t="s">
        <v>32</v>
      </c>
    </row>
    <row r="4" customFormat="false" ht="11.25" hidden="false" customHeight="false" outlineLevel="0" collapsed="false">
      <c r="A4" s="68" t="n">
        <v>44579.6496412037</v>
      </c>
      <c r="B4" s="64" t="s">
        <v>31</v>
      </c>
      <c r="C4" s="64" t="s">
        <v>32</v>
      </c>
    </row>
    <row r="5" customFormat="false" ht="11.25" hidden="false" customHeight="false" outlineLevel="0" collapsed="false">
      <c r="A5" s="68" t="n">
        <v>44579.6496527778</v>
      </c>
      <c r="B5" s="64" t="s">
        <v>33</v>
      </c>
      <c r="C5" s="64" t="s">
        <v>32</v>
      </c>
    </row>
    <row r="6" customFormat="false" ht="11.25" hidden="false" customHeight="false" outlineLevel="0" collapsed="false">
      <c r="A6" s="68" t="n">
        <v>44579.6674074074</v>
      </c>
      <c r="B6" s="64" t="s">
        <v>31</v>
      </c>
      <c r="C6" s="64" t="s">
        <v>32</v>
      </c>
    </row>
    <row r="7" customFormat="false" ht="11.25" hidden="false" customHeight="false" outlineLevel="0" collapsed="false">
      <c r="A7" s="68" t="n">
        <v>44579.6674305556</v>
      </c>
      <c r="B7" s="64" t="s">
        <v>33</v>
      </c>
      <c r="C7" s="64" t="s">
        <v>32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360" width="9.14"/>
    <col collapsed="false" customWidth="false" hidden="false" outlineLevel="0" max="36" min="27" style="361" width="9.14"/>
    <col collapsed="false" customWidth="false" hidden="false" outlineLevel="0" max="1024" min="37" style="360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62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56" width="9.14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63" width="9.14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364" width="9.14"/>
    <col collapsed="false" customWidth="false" hidden="false" outlineLevel="0" max="1024" min="2" style="365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66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AF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67" t="s">
        <v>528</v>
      </c>
      <c r="C1" s="367" t="s">
        <v>529</v>
      </c>
      <c r="D1" s="367" t="s">
        <v>530</v>
      </c>
      <c r="E1" s="367" t="s">
        <v>531</v>
      </c>
      <c r="F1" s="367" t="s">
        <v>532</v>
      </c>
      <c r="G1" s="367" t="s">
        <v>533</v>
      </c>
      <c r="H1" s="367" t="s">
        <v>534</v>
      </c>
      <c r="I1" s="367" t="s">
        <v>535</v>
      </c>
      <c r="J1" s="367" t="s">
        <v>536</v>
      </c>
      <c r="K1" s="367" t="s">
        <v>537</v>
      </c>
      <c r="L1" s="367" t="s">
        <v>538</v>
      </c>
      <c r="M1" s="367" t="s">
        <v>539</v>
      </c>
      <c r="N1" s="367" t="s">
        <v>540</v>
      </c>
      <c r="O1" s="367" t="s">
        <v>541</v>
      </c>
      <c r="P1" s="367" t="s">
        <v>542</v>
      </c>
      <c r="Q1" s="367" t="s">
        <v>543</v>
      </c>
      <c r="R1" s="367" t="s">
        <v>544</v>
      </c>
      <c r="S1" s="367" t="s">
        <v>545</v>
      </c>
      <c r="T1" s="367" t="s">
        <v>290</v>
      </c>
      <c r="U1" s="367" t="s">
        <v>291</v>
      </c>
      <c r="V1" s="367" t="s">
        <v>546</v>
      </c>
      <c r="W1" s="367" t="s">
        <v>547</v>
      </c>
      <c r="X1" s="367" t="s">
        <v>548</v>
      </c>
      <c r="Y1" s="367" t="s">
        <v>549</v>
      </c>
      <c r="Z1" s="367" t="s">
        <v>550</v>
      </c>
      <c r="AA1" s="367" t="s">
        <v>551</v>
      </c>
      <c r="AB1" s="367" t="s">
        <v>552</v>
      </c>
      <c r="AC1" s="367" t="s">
        <v>553</v>
      </c>
      <c r="AD1" s="367" t="s">
        <v>554</v>
      </c>
      <c r="AE1" s="367" t="s">
        <v>555</v>
      </c>
      <c r="AF1" s="367" t="s">
        <v>556</v>
      </c>
    </row>
    <row r="2" customFormat="false" ht="11.25" hidden="false" customHeight="false" outlineLevel="0" collapsed="false">
      <c r="A2" s="300" t="n">
        <v>1</v>
      </c>
      <c r="B2" s="367" t="s">
        <v>557</v>
      </c>
      <c r="C2" s="367" t="s">
        <v>62</v>
      </c>
      <c r="D2" s="367" t="s">
        <v>558</v>
      </c>
      <c r="E2" s="367" t="s">
        <v>559</v>
      </c>
      <c r="F2" s="367" t="s">
        <v>560</v>
      </c>
      <c r="G2" s="367" t="s">
        <v>561</v>
      </c>
      <c r="H2" s="367" t="s">
        <v>562</v>
      </c>
      <c r="I2" s="367" t="s">
        <v>49</v>
      </c>
      <c r="J2" s="367" t="s">
        <v>53</v>
      </c>
      <c r="K2" s="367" t="s">
        <v>563</v>
      </c>
      <c r="L2" s="367" t="s">
        <v>69</v>
      </c>
      <c r="M2" s="367" t="s">
        <v>564</v>
      </c>
      <c r="N2" s="367" t="s">
        <v>565</v>
      </c>
      <c r="O2" s="367" t="s">
        <v>566</v>
      </c>
      <c r="P2" s="367" t="s">
        <v>55</v>
      </c>
      <c r="Q2" s="367" t="s">
        <v>57</v>
      </c>
      <c r="R2" s="367" t="s">
        <v>59</v>
      </c>
      <c r="S2" s="367" t="s">
        <v>55</v>
      </c>
      <c r="T2" s="367" t="s">
        <v>567</v>
      </c>
      <c r="U2" s="367" t="s">
        <v>567</v>
      </c>
      <c r="V2" s="367" t="s">
        <v>568</v>
      </c>
      <c r="W2" s="367" t="s">
        <v>569</v>
      </c>
      <c r="X2" s="367" t="s">
        <v>570</v>
      </c>
      <c r="Y2" s="367" t="s">
        <v>571</v>
      </c>
      <c r="Z2" s="367" t="s">
        <v>572</v>
      </c>
      <c r="AA2" s="367" t="s">
        <v>573</v>
      </c>
      <c r="AB2" s="367"/>
      <c r="AC2" s="367"/>
      <c r="AD2" s="367"/>
      <c r="AE2" s="367"/>
      <c r="AF2" s="367"/>
    </row>
    <row r="3" customFormat="false" ht="11.25" hidden="false" customHeight="false" outlineLevel="0" collapsed="false">
      <c r="A3" s="300" t="n">
        <v>2</v>
      </c>
      <c r="B3" s="367" t="s">
        <v>574</v>
      </c>
      <c r="C3" s="367" t="s">
        <v>575</v>
      </c>
      <c r="D3" s="367" t="s">
        <v>64</v>
      </c>
      <c r="E3" s="367" t="s">
        <v>576</v>
      </c>
      <c r="F3" s="367" t="s">
        <v>577</v>
      </c>
      <c r="G3" s="367" t="s">
        <v>578</v>
      </c>
      <c r="H3" s="367" t="s">
        <v>579</v>
      </c>
      <c r="I3" s="367" t="s">
        <v>49</v>
      </c>
      <c r="J3" s="367" t="s">
        <v>580</v>
      </c>
      <c r="K3" s="367" t="s">
        <v>67</v>
      </c>
      <c r="L3" s="367" t="s">
        <v>69</v>
      </c>
      <c r="M3" s="367" t="s">
        <v>71</v>
      </c>
      <c r="N3" s="367" t="s">
        <v>73</v>
      </c>
      <c r="O3" s="367" t="s">
        <v>75</v>
      </c>
      <c r="P3" s="367" t="s">
        <v>178</v>
      </c>
      <c r="Q3" s="367" t="s">
        <v>57</v>
      </c>
      <c r="R3" s="367" t="s">
        <v>59</v>
      </c>
      <c r="S3" s="367" t="s">
        <v>55</v>
      </c>
      <c r="T3" s="367" t="s">
        <v>581</v>
      </c>
      <c r="U3" s="367" t="s">
        <v>581</v>
      </c>
      <c r="V3" s="367" t="s">
        <v>582</v>
      </c>
      <c r="W3" s="367" t="s">
        <v>583</v>
      </c>
      <c r="X3" s="367" t="s">
        <v>584</v>
      </c>
      <c r="Y3" s="367" t="s">
        <v>585</v>
      </c>
      <c r="Z3" s="367" t="s">
        <v>584</v>
      </c>
      <c r="AA3" s="367" t="s">
        <v>586</v>
      </c>
      <c r="AB3" s="367"/>
      <c r="AC3" s="367"/>
      <c r="AD3" s="367"/>
      <c r="AE3" s="367"/>
      <c r="AF3" s="367"/>
    </row>
    <row r="4" customFormat="false" ht="11.25" hidden="false" customHeight="false" outlineLevel="0" collapsed="false">
      <c r="A4" s="300" t="n">
        <v>3</v>
      </c>
      <c r="B4" s="367" t="s">
        <v>587</v>
      </c>
      <c r="C4" s="367" t="s">
        <v>588</v>
      </c>
      <c r="D4" s="367" t="s">
        <v>589</v>
      </c>
      <c r="E4" s="367" t="s">
        <v>590</v>
      </c>
      <c r="F4" s="367" t="s">
        <v>591</v>
      </c>
      <c r="G4" s="367" t="s">
        <v>592</v>
      </c>
      <c r="H4" s="367" t="s">
        <v>593</v>
      </c>
      <c r="I4" s="367" t="s">
        <v>49</v>
      </c>
      <c r="J4" s="367" t="s">
        <v>53</v>
      </c>
      <c r="K4" s="367" t="s">
        <v>594</v>
      </c>
      <c r="L4" s="367" t="s">
        <v>69</v>
      </c>
      <c r="M4" s="367" t="s">
        <v>595</v>
      </c>
      <c r="N4" s="367" t="s">
        <v>596</v>
      </c>
      <c r="O4" s="367" t="s">
        <v>597</v>
      </c>
      <c r="P4" s="367" t="s">
        <v>178</v>
      </c>
      <c r="Q4" s="367" t="s">
        <v>598</v>
      </c>
      <c r="R4" s="367" t="s">
        <v>59</v>
      </c>
      <c r="S4" s="367" t="s">
        <v>55</v>
      </c>
      <c r="T4" s="367" t="s">
        <v>599</v>
      </c>
      <c r="U4" s="367" t="s">
        <v>599</v>
      </c>
      <c r="V4" s="367" t="s">
        <v>600</v>
      </c>
      <c r="W4" s="367" t="s">
        <v>601</v>
      </c>
      <c r="X4" s="367" t="s">
        <v>602</v>
      </c>
      <c r="Y4" s="367" t="s">
        <v>603</v>
      </c>
      <c r="Z4" s="367" t="s">
        <v>604</v>
      </c>
      <c r="AA4" s="367" t="s">
        <v>605</v>
      </c>
      <c r="AB4" s="367"/>
      <c r="AC4" s="367"/>
      <c r="AD4" s="367"/>
      <c r="AE4" s="367"/>
      <c r="AF4" s="367"/>
    </row>
    <row r="5" customFormat="false" ht="11.25" hidden="false" customHeight="false" outlineLevel="0" collapsed="false">
      <c r="A5" s="300" t="n">
        <v>4</v>
      </c>
      <c r="B5" s="367" t="s">
        <v>606</v>
      </c>
      <c r="C5" s="367" t="s">
        <v>62</v>
      </c>
      <c r="D5" s="367" t="s">
        <v>64</v>
      </c>
      <c r="E5" s="367" t="s">
        <v>607</v>
      </c>
      <c r="F5" s="367" t="s">
        <v>608</v>
      </c>
      <c r="G5" s="367" t="s">
        <v>561</v>
      </c>
      <c r="H5" s="367" t="s">
        <v>562</v>
      </c>
      <c r="I5" s="367" t="s">
        <v>49</v>
      </c>
      <c r="J5" s="367" t="s">
        <v>609</v>
      </c>
      <c r="K5" s="367" t="s">
        <v>610</v>
      </c>
      <c r="L5" s="367" t="s">
        <v>69</v>
      </c>
      <c r="M5" s="367" t="s">
        <v>611</v>
      </c>
      <c r="N5" s="367" t="s">
        <v>612</v>
      </c>
      <c r="O5" s="367" t="s">
        <v>613</v>
      </c>
      <c r="P5" s="367" t="s">
        <v>55</v>
      </c>
      <c r="Q5" s="367" t="s">
        <v>57</v>
      </c>
      <c r="R5" s="367" t="s">
        <v>59</v>
      </c>
      <c r="S5" s="367" t="s">
        <v>55</v>
      </c>
      <c r="T5" s="367" t="s">
        <v>614</v>
      </c>
      <c r="U5" s="367" t="s">
        <v>614</v>
      </c>
      <c r="V5" s="367" t="s">
        <v>615</v>
      </c>
      <c r="W5" s="367" t="s">
        <v>616</v>
      </c>
      <c r="X5" s="367" t="s">
        <v>617</v>
      </c>
      <c r="Y5" s="367" t="s">
        <v>618</v>
      </c>
      <c r="Z5" s="367" t="s">
        <v>619</v>
      </c>
      <c r="AA5" s="367" t="s">
        <v>620</v>
      </c>
      <c r="AB5" s="367"/>
      <c r="AC5" s="367"/>
      <c r="AD5" s="367"/>
      <c r="AE5" s="367"/>
      <c r="AF5" s="367"/>
    </row>
    <row r="6" customFormat="false" ht="11.25" hidden="false" customHeight="false" outlineLevel="0" collapsed="false">
      <c r="A6" s="300" t="n">
        <v>5</v>
      </c>
      <c r="B6" s="367" t="s">
        <v>621</v>
      </c>
      <c r="C6" s="367" t="s">
        <v>622</v>
      </c>
      <c r="D6" s="367" t="s">
        <v>623</v>
      </c>
      <c r="E6" s="367" t="s">
        <v>559</v>
      </c>
      <c r="F6" s="367" t="s">
        <v>560</v>
      </c>
      <c r="G6" s="367" t="s">
        <v>561</v>
      </c>
      <c r="H6" s="367" t="s">
        <v>562</v>
      </c>
      <c r="I6" s="367" t="s">
        <v>49</v>
      </c>
      <c r="J6" s="367" t="s">
        <v>53</v>
      </c>
      <c r="K6" s="367" t="s">
        <v>624</v>
      </c>
      <c r="L6" s="367" t="s">
        <v>69</v>
      </c>
      <c r="M6" s="367" t="s">
        <v>625</v>
      </c>
      <c r="N6" s="367" t="s">
        <v>73</v>
      </c>
      <c r="O6" s="367" t="s">
        <v>626</v>
      </c>
      <c r="P6" s="367" t="s">
        <v>55</v>
      </c>
      <c r="Q6" s="367" t="s">
        <v>57</v>
      </c>
      <c r="R6" s="367" t="s">
        <v>59</v>
      </c>
      <c r="S6" s="367" t="s">
        <v>55</v>
      </c>
      <c r="T6" s="367" t="s">
        <v>627</v>
      </c>
      <c r="U6" s="367" t="s">
        <v>627</v>
      </c>
      <c r="V6" s="367" t="s">
        <v>568</v>
      </c>
      <c r="W6" s="367" t="s">
        <v>628</v>
      </c>
      <c r="X6" s="367" t="s">
        <v>629</v>
      </c>
      <c r="Y6" s="367" t="s">
        <v>630</v>
      </c>
      <c r="Z6" s="367" t="s">
        <v>572</v>
      </c>
      <c r="AA6" s="367" t="s">
        <v>631</v>
      </c>
      <c r="AB6" s="367"/>
      <c r="AC6" s="367"/>
      <c r="AD6" s="367"/>
      <c r="AE6" s="367"/>
      <c r="AF6" s="367"/>
    </row>
    <row r="7" customFormat="false" ht="11.25" hidden="false" customHeight="false" outlineLevel="0" collapsed="false">
      <c r="A7" s="300" t="n">
        <v>6</v>
      </c>
      <c r="B7" s="367" t="s">
        <v>632</v>
      </c>
      <c r="C7" s="367" t="s">
        <v>633</v>
      </c>
      <c r="D7" s="367" t="s">
        <v>64</v>
      </c>
      <c r="E7" s="367" t="s">
        <v>634</v>
      </c>
      <c r="F7" s="367" t="s">
        <v>635</v>
      </c>
      <c r="G7" s="367" t="s">
        <v>636</v>
      </c>
      <c r="H7" s="367" t="s">
        <v>562</v>
      </c>
      <c r="I7" s="367" t="s">
        <v>49</v>
      </c>
      <c r="J7" s="367" t="s">
        <v>53</v>
      </c>
      <c r="K7" s="367" t="s">
        <v>637</v>
      </c>
      <c r="L7" s="367" t="s">
        <v>69</v>
      </c>
      <c r="M7" s="367" t="s">
        <v>638</v>
      </c>
      <c r="N7" s="367" t="s">
        <v>639</v>
      </c>
      <c r="O7" s="367" t="s">
        <v>640</v>
      </c>
      <c r="P7" s="367" t="s">
        <v>178</v>
      </c>
      <c r="Q7" s="367" t="s">
        <v>57</v>
      </c>
      <c r="R7" s="367" t="s">
        <v>59</v>
      </c>
      <c r="S7" s="367" t="s">
        <v>55</v>
      </c>
      <c r="T7" s="367" t="s">
        <v>641</v>
      </c>
      <c r="U7" s="367" t="s">
        <v>641</v>
      </c>
      <c r="V7" s="367" t="s">
        <v>642</v>
      </c>
      <c r="W7" s="367" t="s">
        <v>643</v>
      </c>
      <c r="X7" s="367" t="s">
        <v>644</v>
      </c>
      <c r="Y7" s="367" t="s">
        <v>645</v>
      </c>
      <c r="Z7" s="367" t="s">
        <v>646</v>
      </c>
      <c r="AA7" s="367" t="s">
        <v>647</v>
      </c>
      <c r="AB7" s="367"/>
      <c r="AC7" s="367"/>
      <c r="AD7" s="367"/>
      <c r="AE7" s="367"/>
      <c r="AF7" s="367"/>
    </row>
    <row r="8" customFormat="false" ht="11.25" hidden="false" customHeight="false" outlineLevel="0" collapsed="false">
      <c r="A8" s="300" t="n">
        <v>7</v>
      </c>
      <c r="B8" s="367" t="s">
        <v>648</v>
      </c>
      <c r="C8" s="367" t="s">
        <v>633</v>
      </c>
      <c r="D8" s="367" t="s">
        <v>64</v>
      </c>
      <c r="E8" s="367" t="s">
        <v>649</v>
      </c>
      <c r="F8" s="367" t="s">
        <v>650</v>
      </c>
      <c r="G8" s="367" t="s">
        <v>651</v>
      </c>
      <c r="H8" s="367" t="s">
        <v>562</v>
      </c>
      <c r="I8" s="367" t="s">
        <v>49</v>
      </c>
      <c r="J8" s="367" t="s">
        <v>53</v>
      </c>
      <c r="K8" s="367" t="s">
        <v>652</v>
      </c>
      <c r="L8" s="367" t="s">
        <v>69</v>
      </c>
      <c r="M8" s="367" t="s">
        <v>638</v>
      </c>
      <c r="N8" s="367" t="s">
        <v>639</v>
      </c>
      <c r="O8" s="367" t="s">
        <v>640</v>
      </c>
      <c r="P8" s="367" t="s">
        <v>55</v>
      </c>
      <c r="Q8" s="367" t="s">
        <v>598</v>
      </c>
      <c r="R8" s="367" t="s">
        <v>59</v>
      </c>
      <c r="S8" s="367" t="s">
        <v>55</v>
      </c>
      <c r="T8" s="367" t="s">
        <v>653</v>
      </c>
      <c r="U8" s="367" t="s">
        <v>653</v>
      </c>
      <c r="V8" s="367" t="s">
        <v>654</v>
      </c>
      <c r="W8" s="367" t="s">
        <v>655</v>
      </c>
      <c r="X8" s="367" t="s">
        <v>656</v>
      </c>
      <c r="Y8" s="367" t="s">
        <v>657</v>
      </c>
      <c r="Z8" s="367" t="s">
        <v>658</v>
      </c>
      <c r="AA8" s="367" t="s">
        <v>659</v>
      </c>
      <c r="AB8" s="367"/>
      <c r="AC8" s="367"/>
      <c r="AD8" s="367"/>
      <c r="AE8" s="367"/>
      <c r="AF8" s="367"/>
    </row>
    <row r="9" customFormat="false" ht="11.25" hidden="false" customHeight="false" outlineLevel="0" collapsed="false">
      <c r="A9" s="300" t="n">
        <v>8</v>
      </c>
      <c r="B9" s="367" t="s">
        <v>660</v>
      </c>
      <c r="C9" s="367" t="s">
        <v>633</v>
      </c>
      <c r="D9" s="367" t="s">
        <v>64</v>
      </c>
      <c r="E9" s="367" t="s">
        <v>649</v>
      </c>
      <c r="F9" s="367" t="s">
        <v>650</v>
      </c>
      <c r="G9" s="367" t="s">
        <v>651</v>
      </c>
      <c r="H9" s="367" t="s">
        <v>562</v>
      </c>
      <c r="I9" s="367" t="s">
        <v>49</v>
      </c>
      <c r="J9" s="367" t="s">
        <v>53</v>
      </c>
      <c r="K9" s="367" t="s">
        <v>661</v>
      </c>
      <c r="L9" s="367" t="s">
        <v>69</v>
      </c>
      <c r="M9" s="367" t="s">
        <v>638</v>
      </c>
      <c r="N9" s="367" t="s">
        <v>639</v>
      </c>
      <c r="O9" s="367" t="s">
        <v>640</v>
      </c>
      <c r="P9" s="367" t="s">
        <v>55</v>
      </c>
      <c r="Q9" s="367" t="s">
        <v>598</v>
      </c>
      <c r="R9" s="367" t="s">
        <v>59</v>
      </c>
      <c r="S9" s="367" t="s">
        <v>55</v>
      </c>
      <c r="T9" s="367" t="s">
        <v>653</v>
      </c>
      <c r="U9" s="367" t="s">
        <v>653</v>
      </c>
      <c r="V9" s="367" t="s">
        <v>654</v>
      </c>
      <c r="W9" s="367" t="s">
        <v>655</v>
      </c>
      <c r="X9" s="367" t="s">
        <v>662</v>
      </c>
      <c r="Y9" s="367" t="s">
        <v>657</v>
      </c>
      <c r="Z9" s="367" t="s">
        <v>658</v>
      </c>
      <c r="AA9" s="367" t="s">
        <v>663</v>
      </c>
      <c r="AB9" s="367"/>
      <c r="AC9" s="367"/>
      <c r="AD9" s="367"/>
      <c r="AE9" s="367"/>
      <c r="AF9" s="367"/>
    </row>
    <row r="10" customFormat="false" ht="11.25" hidden="false" customHeight="false" outlineLevel="0" collapsed="false">
      <c r="A10" s="300" t="n">
        <v>9</v>
      </c>
      <c r="B10" s="367" t="s">
        <v>664</v>
      </c>
      <c r="C10" s="367" t="s">
        <v>633</v>
      </c>
      <c r="D10" s="367" t="s">
        <v>64</v>
      </c>
      <c r="E10" s="367" t="s">
        <v>649</v>
      </c>
      <c r="F10" s="367" t="s">
        <v>650</v>
      </c>
      <c r="G10" s="367" t="s">
        <v>651</v>
      </c>
      <c r="H10" s="367" t="s">
        <v>562</v>
      </c>
      <c r="I10" s="367" t="s">
        <v>49</v>
      </c>
      <c r="J10" s="367" t="s">
        <v>53</v>
      </c>
      <c r="K10" s="367" t="s">
        <v>665</v>
      </c>
      <c r="L10" s="367" t="s">
        <v>69</v>
      </c>
      <c r="M10" s="367" t="s">
        <v>638</v>
      </c>
      <c r="N10" s="367" t="s">
        <v>639</v>
      </c>
      <c r="O10" s="367" t="s">
        <v>640</v>
      </c>
      <c r="P10" s="367" t="s">
        <v>55</v>
      </c>
      <c r="Q10" s="367" t="s">
        <v>598</v>
      </c>
      <c r="R10" s="367" t="s">
        <v>59</v>
      </c>
      <c r="S10" s="367" t="s">
        <v>55</v>
      </c>
      <c r="T10" s="367" t="s">
        <v>653</v>
      </c>
      <c r="U10" s="367" t="s">
        <v>653</v>
      </c>
      <c r="V10" s="367" t="s">
        <v>654</v>
      </c>
      <c r="W10" s="367" t="s">
        <v>655</v>
      </c>
      <c r="X10" s="367" t="s">
        <v>656</v>
      </c>
      <c r="Y10" s="367" t="s">
        <v>657</v>
      </c>
      <c r="Z10" s="367" t="s">
        <v>658</v>
      </c>
      <c r="AA10" s="367" t="s">
        <v>666</v>
      </c>
      <c r="AB10" s="367"/>
      <c r="AC10" s="367"/>
      <c r="AD10" s="367"/>
      <c r="AE10" s="367"/>
      <c r="AF10" s="367"/>
    </row>
    <row r="11" customFormat="false" ht="11.25" hidden="false" customHeight="false" outlineLevel="0" collapsed="false">
      <c r="A11" s="300" t="n">
        <v>10</v>
      </c>
      <c r="B11" s="367" t="s">
        <v>667</v>
      </c>
      <c r="C11" s="367" t="s">
        <v>633</v>
      </c>
      <c r="D11" s="367" t="s">
        <v>64</v>
      </c>
      <c r="E11" s="367" t="s">
        <v>649</v>
      </c>
      <c r="F11" s="367" t="s">
        <v>650</v>
      </c>
      <c r="G11" s="367" t="s">
        <v>651</v>
      </c>
      <c r="H11" s="367" t="s">
        <v>562</v>
      </c>
      <c r="I11" s="367" t="s">
        <v>49</v>
      </c>
      <c r="J11" s="367" t="s">
        <v>53</v>
      </c>
      <c r="K11" s="367" t="s">
        <v>668</v>
      </c>
      <c r="L11" s="367" t="s">
        <v>69</v>
      </c>
      <c r="M11" s="367" t="s">
        <v>638</v>
      </c>
      <c r="N11" s="367" t="s">
        <v>639</v>
      </c>
      <c r="O11" s="367" t="s">
        <v>640</v>
      </c>
      <c r="P11" s="367" t="s">
        <v>55</v>
      </c>
      <c r="Q11" s="367" t="s">
        <v>598</v>
      </c>
      <c r="R11" s="367" t="s">
        <v>59</v>
      </c>
      <c r="S11" s="367" t="s">
        <v>55</v>
      </c>
      <c r="T11" s="367" t="s">
        <v>653</v>
      </c>
      <c r="U11" s="367" t="s">
        <v>653</v>
      </c>
      <c r="V11" s="367" t="s">
        <v>654</v>
      </c>
      <c r="W11" s="367" t="s">
        <v>655</v>
      </c>
      <c r="X11" s="367" t="s">
        <v>656</v>
      </c>
      <c r="Y11" s="367" t="s">
        <v>657</v>
      </c>
      <c r="Z11" s="367" t="s">
        <v>658</v>
      </c>
      <c r="AA11" s="367" t="s">
        <v>669</v>
      </c>
      <c r="AB11" s="367"/>
      <c r="AC11" s="367"/>
      <c r="AD11" s="367"/>
      <c r="AE11" s="367"/>
      <c r="AF11" s="367"/>
    </row>
    <row r="12" customFormat="false" ht="11.25" hidden="false" customHeight="false" outlineLevel="0" collapsed="false">
      <c r="A12" s="300" t="n">
        <v>11</v>
      </c>
      <c r="B12" s="367" t="s">
        <v>670</v>
      </c>
      <c r="C12" s="367" t="s">
        <v>633</v>
      </c>
      <c r="D12" s="367" t="s">
        <v>64</v>
      </c>
      <c r="E12" s="367" t="s">
        <v>649</v>
      </c>
      <c r="F12" s="367" t="s">
        <v>650</v>
      </c>
      <c r="G12" s="367" t="s">
        <v>651</v>
      </c>
      <c r="H12" s="367" t="s">
        <v>562</v>
      </c>
      <c r="I12" s="367" t="s">
        <v>49</v>
      </c>
      <c r="J12" s="367" t="s">
        <v>53</v>
      </c>
      <c r="K12" s="367" t="s">
        <v>671</v>
      </c>
      <c r="L12" s="367" t="s">
        <v>69</v>
      </c>
      <c r="M12" s="367" t="s">
        <v>638</v>
      </c>
      <c r="N12" s="367" t="s">
        <v>639</v>
      </c>
      <c r="O12" s="367" t="s">
        <v>640</v>
      </c>
      <c r="P12" s="367" t="s">
        <v>55</v>
      </c>
      <c r="Q12" s="367" t="s">
        <v>598</v>
      </c>
      <c r="R12" s="367" t="s">
        <v>59</v>
      </c>
      <c r="S12" s="367" t="s">
        <v>55</v>
      </c>
      <c r="T12" s="367" t="s">
        <v>653</v>
      </c>
      <c r="U12" s="367" t="s">
        <v>653</v>
      </c>
      <c r="V12" s="367" t="s">
        <v>654</v>
      </c>
      <c r="W12" s="367" t="s">
        <v>655</v>
      </c>
      <c r="X12" s="367" t="s">
        <v>662</v>
      </c>
      <c r="Y12" s="367" t="s">
        <v>657</v>
      </c>
      <c r="Z12" s="367" t="s">
        <v>658</v>
      </c>
      <c r="AA12" s="367" t="s">
        <v>672</v>
      </c>
      <c r="AB12" s="367"/>
      <c r="AC12" s="367"/>
      <c r="AD12" s="367"/>
      <c r="AE12" s="367"/>
      <c r="AF12" s="367"/>
    </row>
    <row r="13" customFormat="false" ht="11.25" hidden="false" customHeight="false" outlineLevel="0" collapsed="false">
      <c r="A13" s="300" t="n">
        <v>12</v>
      </c>
      <c r="B13" s="367" t="s">
        <v>673</v>
      </c>
      <c r="C13" s="367" t="s">
        <v>633</v>
      </c>
      <c r="D13" s="367" t="s">
        <v>64</v>
      </c>
      <c r="E13" s="367" t="s">
        <v>649</v>
      </c>
      <c r="F13" s="367" t="s">
        <v>650</v>
      </c>
      <c r="G13" s="367" t="s">
        <v>651</v>
      </c>
      <c r="H13" s="367" t="s">
        <v>562</v>
      </c>
      <c r="I13" s="367" t="s">
        <v>49</v>
      </c>
      <c r="J13" s="367" t="s">
        <v>53</v>
      </c>
      <c r="K13" s="367" t="s">
        <v>674</v>
      </c>
      <c r="L13" s="367" t="s">
        <v>69</v>
      </c>
      <c r="M13" s="367" t="s">
        <v>638</v>
      </c>
      <c r="N13" s="367" t="s">
        <v>639</v>
      </c>
      <c r="O13" s="367" t="s">
        <v>640</v>
      </c>
      <c r="P13" s="367" t="s">
        <v>55</v>
      </c>
      <c r="Q13" s="367" t="s">
        <v>598</v>
      </c>
      <c r="R13" s="367" t="s">
        <v>59</v>
      </c>
      <c r="S13" s="367" t="s">
        <v>55</v>
      </c>
      <c r="T13" s="367" t="s">
        <v>653</v>
      </c>
      <c r="U13" s="367" t="s">
        <v>653</v>
      </c>
      <c r="V13" s="367" t="s">
        <v>654</v>
      </c>
      <c r="W13" s="367" t="s">
        <v>655</v>
      </c>
      <c r="X13" s="367" t="s">
        <v>662</v>
      </c>
      <c r="Y13" s="367" t="s">
        <v>657</v>
      </c>
      <c r="Z13" s="367" t="s">
        <v>658</v>
      </c>
      <c r="AA13" s="367" t="s">
        <v>675</v>
      </c>
      <c r="AB13" s="367"/>
      <c r="AC13" s="367"/>
      <c r="AD13" s="367"/>
      <c r="AE13" s="367"/>
      <c r="AF13" s="367"/>
    </row>
    <row r="14" customFormat="false" ht="11.25" hidden="false" customHeight="false" outlineLevel="0" collapsed="false">
      <c r="A14" s="300" t="n">
        <v>13</v>
      </c>
      <c r="B14" s="367" t="s">
        <v>676</v>
      </c>
      <c r="C14" s="367" t="s">
        <v>633</v>
      </c>
      <c r="D14" s="367" t="s">
        <v>677</v>
      </c>
      <c r="E14" s="367" t="s">
        <v>678</v>
      </c>
      <c r="F14" s="367" t="s">
        <v>679</v>
      </c>
      <c r="G14" s="367" t="s">
        <v>651</v>
      </c>
      <c r="H14" s="367" t="s">
        <v>593</v>
      </c>
      <c r="I14" s="367" t="s">
        <v>49</v>
      </c>
      <c r="J14" s="367" t="s">
        <v>53</v>
      </c>
      <c r="K14" s="367" t="s">
        <v>637</v>
      </c>
      <c r="L14" s="367" t="s">
        <v>69</v>
      </c>
      <c r="M14" s="367" t="s">
        <v>638</v>
      </c>
      <c r="N14" s="367" t="s">
        <v>639</v>
      </c>
      <c r="O14" s="367" t="s">
        <v>640</v>
      </c>
      <c r="P14" s="367" t="s">
        <v>178</v>
      </c>
      <c r="Q14" s="367" t="s">
        <v>680</v>
      </c>
      <c r="R14" s="367" t="s">
        <v>59</v>
      </c>
      <c r="S14" s="367" t="s">
        <v>55</v>
      </c>
      <c r="T14" s="367" t="s">
        <v>681</v>
      </c>
      <c r="U14" s="367" t="s">
        <v>682</v>
      </c>
      <c r="V14" s="367" t="s">
        <v>683</v>
      </c>
      <c r="W14" s="367" t="s">
        <v>684</v>
      </c>
      <c r="X14" s="367" t="s">
        <v>685</v>
      </c>
      <c r="Y14" s="367" t="s">
        <v>686</v>
      </c>
      <c r="Z14" s="367" t="s">
        <v>687</v>
      </c>
      <c r="AA14" s="367" t="s">
        <v>688</v>
      </c>
      <c r="AB14" s="367"/>
      <c r="AC14" s="367"/>
      <c r="AD14" s="367"/>
      <c r="AE14" s="367"/>
      <c r="AF14" s="367"/>
    </row>
    <row r="15" customFormat="false" ht="11.25" hidden="false" customHeight="false" outlineLevel="0" collapsed="false">
      <c r="A15" s="300" t="n">
        <v>14</v>
      </c>
      <c r="B15" s="367" t="s">
        <v>689</v>
      </c>
      <c r="C15" s="367" t="s">
        <v>633</v>
      </c>
      <c r="D15" s="367" t="s">
        <v>677</v>
      </c>
      <c r="E15" s="367" t="s">
        <v>690</v>
      </c>
      <c r="F15" s="367" t="s">
        <v>691</v>
      </c>
      <c r="G15" s="367" t="s">
        <v>592</v>
      </c>
      <c r="H15" s="367" t="s">
        <v>579</v>
      </c>
      <c r="I15" s="367" t="s">
        <v>49</v>
      </c>
      <c r="J15" s="367" t="s">
        <v>53</v>
      </c>
      <c r="K15" s="367" t="s">
        <v>692</v>
      </c>
      <c r="L15" s="367" t="s">
        <v>69</v>
      </c>
      <c r="M15" s="367" t="s">
        <v>693</v>
      </c>
      <c r="N15" s="367" t="s">
        <v>694</v>
      </c>
      <c r="O15" s="367" t="s">
        <v>695</v>
      </c>
      <c r="P15" s="367" t="s">
        <v>55</v>
      </c>
      <c r="Q15" s="367" t="s">
        <v>598</v>
      </c>
      <c r="R15" s="367" t="s">
        <v>59</v>
      </c>
      <c r="S15" s="367" t="s">
        <v>55</v>
      </c>
      <c r="T15" s="367" t="s">
        <v>696</v>
      </c>
      <c r="U15" s="367" t="s">
        <v>696</v>
      </c>
      <c r="V15" s="367" t="s">
        <v>697</v>
      </c>
      <c r="W15" s="367" t="s">
        <v>698</v>
      </c>
      <c r="X15" s="367" t="s">
        <v>699</v>
      </c>
      <c r="Y15" s="367" t="s">
        <v>700</v>
      </c>
      <c r="Z15" s="367" t="s">
        <v>701</v>
      </c>
      <c r="AA15" s="367" t="s">
        <v>702</v>
      </c>
      <c r="AB15" s="367"/>
      <c r="AC15" s="367"/>
      <c r="AD15" s="367"/>
      <c r="AE15" s="367"/>
      <c r="AF15" s="367"/>
    </row>
    <row r="16" customFormat="false" ht="11.25" hidden="false" customHeight="false" outlineLevel="0" collapsed="false">
      <c r="A16" s="300" t="n">
        <v>15</v>
      </c>
      <c r="B16" s="367" t="s">
        <v>703</v>
      </c>
      <c r="C16" s="367" t="s">
        <v>633</v>
      </c>
      <c r="D16" s="367" t="s">
        <v>64</v>
      </c>
      <c r="E16" s="367" t="s">
        <v>704</v>
      </c>
      <c r="F16" s="367" t="s">
        <v>705</v>
      </c>
      <c r="G16" s="367" t="s">
        <v>706</v>
      </c>
      <c r="H16" s="367" t="s">
        <v>579</v>
      </c>
      <c r="I16" s="367" t="s">
        <v>49</v>
      </c>
      <c r="J16" s="367" t="s">
        <v>53</v>
      </c>
      <c r="K16" s="367" t="s">
        <v>637</v>
      </c>
      <c r="L16" s="367" t="s">
        <v>69</v>
      </c>
      <c r="M16" s="367" t="s">
        <v>693</v>
      </c>
      <c r="N16" s="367" t="s">
        <v>694</v>
      </c>
      <c r="O16" s="367" t="s">
        <v>695</v>
      </c>
      <c r="P16" s="367" t="s">
        <v>55</v>
      </c>
      <c r="Q16" s="367" t="s">
        <v>680</v>
      </c>
      <c r="R16" s="367" t="s">
        <v>59</v>
      </c>
      <c r="S16" s="367" t="s">
        <v>55</v>
      </c>
      <c r="T16" s="367" t="s">
        <v>707</v>
      </c>
      <c r="U16" s="367" t="s">
        <v>708</v>
      </c>
      <c r="V16" s="367" t="s">
        <v>709</v>
      </c>
      <c r="W16" s="367" t="s">
        <v>710</v>
      </c>
      <c r="X16" s="367" t="s">
        <v>711</v>
      </c>
      <c r="Y16" s="367" t="s">
        <v>712</v>
      </c>
      <c r="Z16" s="367" t="s">
        <v>713</v>
      </c>
      <c r="AA16" s="367" t="s">
        <v>714</v>
      </c>
      <c r="AB16" s="367"/>
      <c r="AC16" s="367"/>
      <c r="AD16" s="367"/>
      <c r="AE16" s="367"/>
      <c r="AF16" s="367"/>
    </row>
    <row r="17" customFormat="false" ht="11.25" hidden="false" customHeight="false" outlineLevel="0" collapsed="false">
      <c r="A17" s="300" t="n">
        <v>16</v>
      </c>
      <c r="B17" s="367" t="s">
        <v>715</v>
      </c>
      <c r="C17" s="367" t="s">
        <v>633</v>
      </c>
      <c r="D17" s="367" t="s">
        <v>677</v>
      </c>
      <c r="E17" s="367" t="s">
        <v>704</v>
      </c>
      <c r="F17" s="367" t="s">
        <v>705</v>
      </c>
      <c r="G17" s="367" t="s">
        <v>706</v>
      </c>
      <c r="H17" s="367" t="s">
        <v>579</v>
      </c>
      <c r="I17" s="367" t="s">
        <v>49</v>
      </c>
      <c r="J17" s="367" t="s">
        <v>580</v>
      </c>
      <c r="K17" s="367" t="s">
        <v>637</v>
      </c>
      <c r="L17" s="367" t="s">
        <v>69</v>
      </c>
      <c r="M17" s="367" t="s">
        <v>693</v>
      </c>
      <c r="N17" s="367" t="s">
        <v>694</v>
      </c>
      <c r="O17" s="367" t="s">
        <v>695</v>
      </c>
      <c r="P17" s="367" t="s">
        <v>55</v>
      </c>
      <c r="Q17" s="367" t="s">
        <v>680</v>
      </c>
      <c r="R17" s="367" t="s">
        <v>59</v>
      </c>
      <c r="S17" s="367" t="s">
        <v>55</v>
      </c>
      <c r="T17" s="367" t="s">
        <v>707</v>
      </c>
      <c r="U17" s="367" t="s">
        <v>708</v>
      </c>
      <c r="V17" s="367" t="s">
        <v>709</v>
      </c>
      <c r="W17" s="367" t="s">
        <v>601</v>
      </c>
      <c r="X17" s="367" t="s">
        <v>711</v>
      </c>
      <c r="Y17" s="367" t="s">
        <v>712</v>
      </c>
      <c r="Z17" s="367" t="s">
        <v>713</v>
      </c>
      <c r="AA17" s="367" t="s">
        <v>716</v>
      </c>
      <c r="AB17" s="367"/>
      <c r="AC17" s="367"/>
      <c r="AD17" s="367"/>
      <c r="AE17" s="367"/>
      <c r="AF17" s="367"/>
    </row>
    <row r="18" customFormat="false" ht="11.25" hidden="false" customHeight="false" outlineLevel="0" collapsed="false">
      <c r="A18" s="300" t="n">
        <v>17</v>
      </c>
      <c r="B18" s="367" t="s">
        <v>717</v>
      </c>
      <c r="C18" s="367" t="s">
        <v>633</v>
      </c>
      <c r="D18" s="367" t="s">
        <v>718</v>
      </c>
      <c r="E18" s="367" t="s">
        <v>719</v>
      </c>
      <c r="F18" s="367" t="s">
        <v>720</v>
      </c>
      <c r="G18" s="367" t="s">
        <v>47</v>
      </c>
      <c r="H18" s="367" t="s">
        <v>51</v>
      </c>
      <c r="I18" s="367" t="s">
        <v>49</v>
      </c>
      <c r="J18" s="367" t="s">
        <v>53</v>
      </c>
      <c r="K18" s="367" t="s">
        <v>637</v>
      </c>
      <c r="L18" s="367" t="s">
        <v>69</v>
      </c>
      <c r="M18" s="367" t="s">
        <v>693</v>
      </c>
      <c r="N18" s="367" t="s">
        <v>694</v>
      </c>
      <c r="O18" s="367" t="s">
        <v>695</v>
      </c>
      <c r="P18" s="367" t="s">
        <v>55</v>
      </c>
      <c r="Q18" s="367" t="s">
        <v>598</v>
      </c>
      <c r="R18" s="367" t="s">
        <v>59</v>
      </c>
      <c r="S18" s="367" t="s">
        <v>55</v>
      </c>
      <c r="T18" s="367" t="s">
        <v>721</v>
      </c>
      <c r="U18" s="367" t="s">
        <v>721</v>
      </c>
      <c r="V18" s="367" t="s">
        <v>722</v>
      </c>
      <c r="W18" s="367" t="s">
        <v>723</v>
      </c>
      <c r="X18" s="367" t="s">
        <v>724</v>
      </c>
      <c r="Y18" s="367" t="s">
        <v>725</v>
      </c>
      <c r="Z18" s="367" t="s">
        <v>726</v>
      </c>
      <c r="AA18" s="367" t="s">
        <v>727</v>
      </c>
      <c r="AB18" s="367"/>
      <c r="AC18" s="367"/>
      <c r="AD18" s="367"/>
      <c r="AE18" s="367"/>
      <c r="AF18" s="367"/>
    </row>
    <row r="19" customFormat="false" ht="11.25" hidden="false" customHeight="false" outlineLevel="0" collapsed="false">
      <c r="A19" s="300" t="n">
        <v>18</v>
      </c>
      <c r="B19" s="367" t="s">
        <v>728</v>
      </c>
      <c r="C19" s="367" t="s">
        <v>62</v>
      </c>
      <c r="D19" s="367" t="s">
        <v>558</v>
      </c>
      <c r="E19" s="367" t="s">
        <v>649</v>
      </c>
      <c r="F19" s="367" t="s">
        <v>650</v>
      </c>
      <c r="G19" s="367" t="s">
        <v>651</v>
      </c>
      <c r="H19" s="367" t="s">
        <v>562</v>
      </c>
      <c r="I19" s="367" t="s">
        <v>49</v>
      </c>
      <c r="J19" s="367" t="s">
        <v>53</v>
      </c>
      <c r="K19" s="367" t="s">
        <v>729</v>
      </c>
      <c r="L19" s="367" t="s">
        <v>69</v>
      </c>
      <c r="M19" s="367" t="s">
        <v>611</v>
      </c>
      <c r="N19" s="367" t="s">
        <v>612</v>
      </c>
      <c r="O19" s="367" t="s">
        <v>730</v>
      </c>
      <c r="P19" s="367" t="s">
        <v>55</v>
      </c>
      <c r="Q19" s="367" t="s">
        <v>598</v>
      </c>
      <c r="R19" s="367" t="s">
        <v>59</v>
      </c>
      <c r="S19" s="367" t="s">
        <v>55</v>
      </c>
      <c r="T19" s="367" t="s">
        <v>653</v>
      </c>
      <c r="U19" s="367" t="s">
        <v>653</v>
      </c>
      <c r="V19" s="367" t="s">
        <v>654</v>
      </c>
      <c r="W19" s="367" t="s">
        <v>655</v>
      </c>
      <c r="X19" s="367" t="s">
        <v>656</v>
      </c>
      <c r="Y19" s="367" t="s">
        <v>657</v>
      </c>
      <c r="Z19" s="367" t="s">
        <v>658</v>
      </c>
      <c r="AA19" s="367" t="s">
        <v>731</v>
      </c>
      <c r="AB19" s="367"/>
      <c r="AC19" s="367"/>
      <c r="AD19" s="367"/>
      <c r="AE19" s="367"/>
      <c r="AF19" s="367"/>
    </row>
    <row r="20" customFormat="false" ht="11.25" hidden="false" customHeight="false" outlineLevel="0" collapsed="false">
      <c r="A20" s="300" t="n">
        <v>19</v>
      </c>
      <c r="B20" s="367" t="s">
        <v>732</v>
      </c>
      <c r="C20" s="367" t="s">
        <v>62</v>
      </c>
      <c r="D20" s="367" t="s">
        <v>558</v>
      </c>
      <c r="E20" s="367" t="s">
        <v>649</v>
      </c>
      <c r="F20" s="367" t="s">
        <v>650</v>
      </c>
      <c r="G20" s="367" t="s">
        <v>651</v>
      </c>
      <c r="H20" s="367" t="s">
        <v>562</v>
      </c>
      <c r="I20" s="367" t="s">
        <v>49</v>
      </c>
      <c r="J20" s="367" t="s">
        <v>53</v>
      </c>
      <c r="K20" s="367" t="s">
        <v>733</v>
      </c>
      <c r="L20" s="367" t="s">
        <v>69</v>
      </c>
      <c r="M20" s="367" t="s">
        <v>734</v>
      </c>
      <c r="N20" s="367" t="s">
        <v>735</v>
      </c>
      <c r="O20" s="367" t="s">
        <v>736</v>
      </c>
      <c r="P20" s="367" t="s">
        <v>55</v>
      </c>
      <c r="Q20" s="367" t="s">
        <v>598</v>
      </c>
      <c r="R20" s="367" t="s">
        <v>59</v>
      </c>
      <c r="S20" s="367" t="s">
        <v>55</v>
      </c>
      <c r="T20" s="367" t="s">
        <v>737</v>
      </c>
      <c r="U20" s="367" t="s">
        <v>737</v>
      </c>
      <c r="V20" s="367" t="s">
        <v>654</v>
      </c>
      <c r="W20" s="367" t="s">
        <v>655</v>
      </c>
      <c r="X20" s="367" t="s">
        <v>662</v>
      </c>
      <c r="Y20" s="367" t="s">
        <v>657</v>
      </c>
      <c r="Z20" s="367" t="s">
        <v>658</v>
      </c>
      <c r="AA20" s="367" t="s">
        <v>738</v>
      </c>
      <c r="AB20" s="367"/>
      <c r="AC20" s="367"/>
      <c r="AD20" s="367"/>
      <c r="AE20" s="367"/>
      <c r="AF20" s="367"/>
    </row>
    <row r="21" customFormat="false" ht="11.25" hidden="false" customHeight="false" outlineLevel="0" collapsed="false">
      <c r="A21" s="300" t="n">
        <v>20</v>
      </c>
      <c r="B21" s="367" t="s">
        <v>739</v>
      </c>
      <c r="C21" s="367" t="s">
        <v>62</v>
      </c>
      <c r="D21" s="367" t="s">
        <v>558</v>
      </c>
      <c r="E21" s="367" t="s">
        <v>649</v>
      </c>
      <c r="F21" s="367" t="s">
        <v>650</v>
      </c>
      <c r="G21" s="367" t="s">
        <v>651</v>
      </c>
      <c r="H21" s="367" t="s">
        <v>562</v>
      </c>
      <c r="I21" s="367" t="s">
        <v>49</v>
      </c>
      <c r="J21" s="367" t="s">
        <v>53</v>
      </c>
      <c r="K21" s="367" t="s">
        <v>740</v>
      </c>
      <c r="L21" s="367" t="s">
        <v>69</v>
      </c>
      <c r="M21" s="367" t="s">
        <v>734</v>
      </c>
      <c r="N21" s="367" t="s">
        <v>735</v>
      </c>
      <c r="O21" s="367" t="s">
        <v>736</v>
      </c>
      <c r="P21" s="367" t="s">
        <v>55</v>
      </c>
      <c r="Q21" s="367" t="s">
        <v>598</v>
      </c>
      <c r="R21" s="367" t="s">
        <v>59</v>
      </c>
      <c r="S21" s="367" t="s">
        <v>55</v>
      </c>
      <c r="T21" s="367" t="s">
        <v>737</v>
      </c>
      <c r="U21" s="367" t="s">
        <v>737</v>
      </c>
      <c r="V21" s="367" t="s">
        <v>654</v>
      </c>
      <c r="W21" s="367" t="s">
        <v>655</v>
      </c>
      <c r="X21" s="367" t="s">
        <v>662</v>
      </c>
      <c r="Y21" s="367" t="s">
        <v>657</v>
      </c>
      <c r="Z21" s="367" t="s">
        <v>658</v>
      </c>
      <c r="AA21" s="367" t="s">
        <v>741</v>
      </c>
      <c r="AB21" s="367"/>
      <c r="AC21" s="367"/>
      <c r="AD21" s="367"/>
      <c r="AE21" s="367"/>
      <c r="AF21" s="367"/>
    </row>
    <row r="22" customFormat="false" ht="11.25" hidden="false" customHeight="false" outlineLevel="0" collapsed="false">
      <c r="A22" s="300" t="n">
        <v>21</v>
      </c>
      <c r="B22" s="367" t="s">
        <v>742</v>
      </c>
      <c r="C22" s="367" t="s">
        <v>62</v>
      </c>
      <c r="D22" s="367" t="s">
        <v>558</v>
      </c>
      <c r="E22" s="367" t="s">
        <v>649</v>
      </c>
      <c r="F22" s="367" t="s">
        <v>650</v>
      </c>
      <c r="G22" s="367" t="s">
        <v>651</v>
      </c>
      <c r="H22" s="367" t="s">
        <v>562</v>
      </c>
      <c r="I22" s="367" t="s">
        <v>49</v>
      </c>
      <c r="J22" s="367" t="s">
        <v>53</v>
      </c>
      <c r="K22" s="367" t="s">
        <v>743</v>
      </c>
      <c r="L22" s="367" t="s">
        <v>69</v>
      </c>
      <c r="M22" s="367" t="s">
        <v>611</v>
      </c>
      <c r="N22" s="367" t="s">
        <v>612</v>
      </c>
      <c r="O22" s="367" t="s">
        <v>730</v>
      </c>
      <c r="P22" s="367" t="s">
        <v>55</v>
      </c>
      <c r="Q22" s="367" t="s">
        <v>598</v>
      </c>
      <c r="R22" s="367" t="s">
        <v>59</v>
      </c>
      <c r="S22" s="367" t="s">
        <v>55</v>
      </c>
      <c r="T22" s="367" t="s">
        <v>737</v>
      </c>
      <c r="U22" s="367" t="s">
        <v>737</v>
      </c>
      <c r="V22" s="367" t="s">
        <v>654</v>
      </c>
      <c r="W22" s="367" t="s">
        <v>655</v>
      </c>
      <c r="X22" s="367" t="s">
        <v>662</v>
      </c>
      <c r="Y22" s="367" t="s">
        <v>657</v>
      </c>
      <c r="Z22" s="367" t="s">
        <v>658</v>
      </c>
      <c r="AA22" s="367" t="s">
        <v>744</v>
      </c>
      <c r="AB22" s="367"/>
      <c r="AC22" s="367"/>
      <c r="AD22" s="367"/>
      <c r="AE22" s="367"/>
      <c r="AF22" s="367"/>
    </row>
    <row r="23" customFormat="false" ht="11.25" hidden="false" customHeight="false" outlineLevel="0" collapsed="false">
      <c r="A23" s="300" t="n">
        <v>22</v>
      </c>
      <c r="B23" s="367" t="s">
        <v>745</v>
      </c>
      <c r="C23" s="367" t="s">
        <v>62</v>
      </c>
      <c r="D23" s="367" t="s">
        <v>558</v>
      </c>
      <c r="E23" s="367" t="s">
        <v>649</v>
      </c>
      <c r="F23" s="367" t="s">
        <v>650</v>
      </c>
      <c r="G23" s="367" t="s">
        <v>651</v>
      </c>
      <c r="H23" s="367" t="s">
        <v>562</v>
      </c>
      <c r="I23" s="367" t="s">
        <v>49</v>
      </c>
      <c r="J23" s="367" t="s">
        <v>53</v>
      </c>
      <c r="K23" s="367" t="s">
        <v>746</v>
      </c>
      <c r="L23" s="367" t="s">
        <v>69</v>
      </c>
      <c r="M23" s="367" t="s">
        <v>734</v>
      </c>
      <c r="N23" s="367" t="s">
        <v>735</v>
      </c>
      <c r="O23" s="367" t="s">
        <v>736</v>
      </c>
      <c r="P23" s="367" t="s">
        <v>55</v>
      </c>
      <c r="Q23" s="367" t="s">
        <v>598</v>
      </c>
      <c r="R23" s="367" t="s">
        <v>59</v>
      </c>
      <c r="S23" s="367" t="s">
        <v>55</v>
      </c>
      <c r="T23" s="367" t="s">
        <v>737</v>
      </c>
      <c r="U23" s="367" t="s">
        <v>737</v>
      </c>
      <c r="V23" s="367" t="s">
        <v>654</v>
      </c>
      <c r="W23" s="367" t="s">
        <v>655</v>
      </c>
      <c r="X23" s="367" t="s">
        <v>662</v>
      </c>
      <c r="Y23" s="367" t="s">
        <v>657</v>
      </c>
      <c r="Z23" s="367" t="s">
        <v>658</v>
      </c>
      <c r="AA23" s="367" t="s">
        <v>747</v>
      </c>
      <c r="AB23" s="367"/>
      <c r="AC23" s="367"/>
      <c r="AD23" s="367"/>
      <c r="AE23" s="367"/>
      <c r="AF23" s="367"/>
    </row>
    <row r="24" customFormat="false" ht="11.25" hidden="false" customHeight="false" outlineLevel="0" collapsed="false">
      <c r="A24" s="300" t="n">
        <v>23</v>
      </c>
      <c r="B24" s="367" t="s">
        <v>748</v>
      </c>
      <c r="C24" s="367" t="s">
        <v>62</v>
      </c>
      <c r="D24" s="367" t="s">
        <v>64</v>
      </c>
      <c r="E24" s="367" t="s">
        <v>749</v>
      </c>
      <c r="F24" s="367" t="s">
        <v>750</v>
      </c>
      <c r="G24" s="367" t="s">
        <v>47</v>
      </c>
      <c r="H24" s="367" t="s">
        <v>562</v>
      </c>
      <c r="I24" s="367" t="s">
        <v>49</v>
      </c>
      <c r="J24" s="367" t="s">
        <v>580</v>
      </c>
      <c r="K24" s="367" t="s">
        <v>67</v>
      </c>
      <c r="L24" s="367" t="s">
        <v>69</v>
      </c>
      <c r="M24" s="367" t="s">
        <v>71</v>
      </c>
      <c r="N24" s="367" t="s">
        <v>73</v>
      </c>
      <c r="O24" s="367" t="s">
        <v>75</v>
      </c>
      <c r="P24" s="367" t="s">
        <v>55</v>
      </c>
      <c r="Q24" s="367" t="s">
        <v>57</v>
      </c>
      <c r="R24" s="367" t="s">
        <v>59</v>
      </c>
      <c r="S24" s="367" t="s">
        <v>55</v>
      </c>
      <c r="T24" s="367" t="s">
        <v>751</v>
      </c>
      <c r="U24" s="367" t="s">
        <v>751</v>
      </c>
      <c r="V24" s="367" t="s">
        <v>752</v>
      </c>
      <c r="W24" s="367" t="s">
        <v>643</v>
      </c>
      <c r="X24" s="367" t="s">
        <v>753</v>
      </c>
      <c r="Y24" s="367" t="s">
        <v>754</v>
      </c>
      <c r="Z24" s="367" t="s">
        <v>755</v>
      </c>
      <c r="AA24" s="367" t="s">
        <v>756</v>
      </c>
      <c r="AB24" s="367"/>
      <c r="AC24" s="367"/>
      <c r="AD24" s="367"/>
      <c r="AE24" s="367"/>
      <c r="AF24" s="367"/>
    </row>
    <row r="25" customFormat="false" ht="11.25" hidden="false" customHeight="false" outlineLevel="0" collapsed="false">
      <c r="A25" s="300" t="n">
        <v>24</v>
      </c>
      <c r="B25" s="367" t="s">
        <v>41</v>
      </c>
      <c r="C25" s="367" t="s">
        <v>62</v>
      </c>
      <c r="D25" s="367" t="s">
        <v>64</v>
      </c>
      <c r="E25" s="367" t="s">
        <v>43</v>
      </c>
      <c r="F25" s="367" t="s">
        <v>45</v>
      </c>
      <c r="G25" s="367" t="s">
        <v>47</v>
      </c>
      <c r="H25" s="367" t="s">
        <v>51</v>
      </c>
      <c r="I25" s="367" t="s">
        <v>49</v>
      </c>
      <c r="J25" s="367" t="s">
        <v>53</v>
      </c>
      <c r="K25" s="367" t="s">
        <v>67</v>
      </c>
      <c r="L25" s="367" t="s">
        <v>69</v>
      </c>
      <c r="M25" s="367" t="s">
        <v>71</v>
      </c>
      <c r="N25" s="367" t="s">
        <v>73</v>
      </c>
      <c r="O25" s="367" t="s">
        <v>75</v>
      </c>
      <c r="P25" s="367" t="s">
        <v>55</v>
      </c>
      <c r="Q25" s="367" t="s">
        <v>57</v>
      </c>
      <c r="R25" s="367" t="s">
        <v>59</v>
      </c>
      <c r="S25" s="367" t="s">
        <v>55</v>
      </c>
      <c r="T25" s="367" t="s">
        <v>80</v>
      </c>
      <c r="U25" s="367" t="s">
        <v>80</v>
      </c>
      <c r="V25" s="367" t="s">
        <v>84</v>
      </c>
      <c r="W25" s="367" t="s">
        <v>86</v>
      </c>
      <c r="X25" s="367" t="s">
        <v>88</v>
      </c>
      <c r="Y25" s="367" t="s">
        <v>90</v>
      </c>
      <c r="Z25" s="367" t="s">
        <v>757</v>
      </c>
      <c r="AA25" s="367" t="s">
        <v>758</v>
      </c>
      <c r="AB25" s="367"/>
      <c r="AC25" s="367"/>
      <c r="AD25" s="367"/>
      <c r="AE25" s="367"/>
      <c r="AF25" s="367"/>
    </row>
    <row r="26" customFormat="false" ht="11.25" hidden="false" customHeight="false" outlineLevel="0" collapsed="false">
      <c r="A26" s="300" t="n">
        <v>25</v>
      </c>
      <c r="B26" s="367" t="s">
        <v>759</v>
      </c>
      <c r="C26" s="367" t="s">
        <v>62</v>
      </c>
      <c r="D26" s="367" t="s">
        <v>64</v>
      </c>
      <c r="E26" s="367" t="s">
        <v>760</v>
      </c>
      <c r="F26" s="367" t="s">
        <v>761</v>
      </c>
      <c r="G26" s="367" t="s">
        <v>561</v>
      </c>
      <c r="H26" s="367" t="s">
        <v>562</v>
      </c>
      <c r="I26" s="367" t="s">
        <v>49</v>
      </c>
      <c r="J26" s="367" t="s">
        <v>762</v>
      </c>
      <c r="K26" s="367" t="s">
        <v>763</v>
      </c>
      <c r="L26" s="367" t="s">
        <v>69</v>
      </c>
      <c r="M26" s="367" t="s">
        <v>764</v>
      </c>
      <c r="N26" s="367" t="s">
        <v>765</v>
      </c>
      <c r="O26" s="367" t="s">
        <v>766</v>
      </c>
      <c r="P26" s="367" t="s">
        <v>55</v>
      </c>
      <c r="Q26" s="367" t="s">
        <v>57</v>
      </c>
      <c r="R26" s="367" t="s">
        <v>59</v>
      </c>
      <c r="S26" s="367" t="s">
        <v>178</v>
      </c>
      <c r="T26" s="367" t="s">
        <v>767</v>
      </c>
      <c r="U26" s="367" t="s">
        <v>767</v>
      </c>
      <c r="V26" s="367" t="s">
        <v>768</v>
      </c>
      <c r="W26" s="367" t="s">
        <v>769</v>
      </c>
      <c r="X26" s="367" t="s">
        <v>770</v>
      </c>
      <c r="Y26" s="367" t="s">
        <v>771</v>
      </c>
      <c r="Z26" s="367" t="s">
        <v>772</v>
      </c>
      <c r="AA26" s="367" t="s">
        <v>773</v>
      </c>
      <c r="AB26" s="367"/>
      <c r="AC26" s="367"/>
      <c r="AD26" s="367"/>
      <c r="AE26" s="367"/>
      <c r="AF26" s="367"/>
    </row>
    <row r="27" customFormat="false" ht="11.25" hidden="false" customHeight="false" outlineLevel="0" collapsed="false">
      <c r="A27" s="300" t="n">
        <v>26</v>
      </c>
      <c r="B27" s="367" t="s">
        <v>774</v>
      </c>
      <c r="C27" s="367" t="s">
        <v>622</v>
      </c>
      <c r="D27" s="367" t="s">
        <v>775</v>
      </c>
      <c r="E27" s="367" t="s">
        <v>649</v>
      </c>
      <c r="F27" s="367" t="s">
        <v>650</v>
      </c>
      <c r="G27" s="367" t="s">
        <v>651</v>
      </c>
      <c r="H27" s="367" t="s">
        <v>562</v>
      </c>
      <c r="I27" s="367" t="s">
        <v>49</v>
      </c>
      <c r="J27" s="367" t="s">
        <v>53</v>
      </c>
      <c r="K27" s="367" t="s">
        <v>776</v>
      </c>
      <c r="L27" s="367" t="s">
        <v>69</v>
      </c>
      <c r="M27" s="367" t="s">
        <v>777</v>
      </c>
      <c r="N27" s="367" t="s">
        <v>778</v>
      </c>
      <c r="O27" s="367" t="s">
        <v>779</v>
      </c>
      <c r="P27" s="367" t="s">
        <v>55</v>
      </c>
      <c r="Q27" s="367" t="s">
        <v>598</v>
      </c>
      <c r="R27" s="367" t="s">
        <v>59</v>
      </c>
      <c r="S27" s="367" t="s">
        <v>55</v>
      </c>
      <c r="T27" s="367" t="s">
        <v>737</v>
      </c>
      <c r="U27" s="367" t="s">
        <v>737</v>
      </c>
      <c r="V27" s="367" t="s">
        <v>654</v>
      </c>
      <c r="W27" s="367" t="s">
        <v>655</v>
      </c>
      <c r="X27" s="367" t="s">
        <v>662</v>
      </c>
      <c r="Y27" s="367" t="s">
        <v>657</v>
      </c>
      <c r="Z27" s="367" t="s">
        <v>658</v>
      </c>
      <c r="AA27" s="367" t="s">
        <v>780</v>
      </c>
      <c r="AB27" s="367"/>
      <c r="AC27" s="367"/>
      <c r="AD27" s="367"/>
      <c r="AE27" s="367"/>
      <c r="AF27" s="367"/>
    </row>
    <row r="28" customFormat="false" ht="11.25" hidden="false" customHeight="false" outlineLevel="0" collapsed="false">
      <c r="A28" s="300" t="n">
        <v>27</v>
      </c>
      <c r="B28" s="367" t="s">
        <v>781</v>
      </c>
      <c r="C28" s="367" t="s">
        <v>622</v>
      </c>
      <c r="D28" s="367" t="s">
        <v>775</v>
      </c>
      <c r="E28" s="367" t="s">
        <v>649</v>
      </c>
      <c r="F28" s="367" t="s">
        <v>650</v>
      </c>
      <c r="G28" s="367" t="s">
        <v>651</v>
      </c>
      <c r="H28" s="367" t="s">
        <v>562</v>
      </c>
      <c r="I28" s="367" t="s">
        <v>49</v>
      </c>
      <c r="J28" s="367" t="s">
        <v>53</v>
      </c>
      <c r="K28" s="367" t="s">
        <v>782</v>
      </c>
      <c r="L28" s="367" t="s">
        <v>69</v>
      </c>
      <c r="M28" s="367" t="s">
        <v>777</v>
      </c>
      <c r="N28" s="367" t="s">
        <v>778</v>
      </c>
      <c r="O28" s="367" t="s">
        <v>779</v>
      </c>
      <c r="P28" s="367" t="s">
        <v>55</v>
      </c>
      <c r="Q28" s="367" t="s">
        <v>598</v>
      </c>
      <c r="R28" s="367" t="s">
        <v>59</v>
      </c>
      <c r="S28" s="367" t="s">
        <v>55</v>
      </c>
      <c r="T28" s="367" t="s">
        <v>783</v>
      </c>
      <c r="U28" s="367" t="s">
        <v>783</v>
      </c>
      <c r="V28" s="367" t="s">
        <v>654</v>
      </c>
      <c r="W28" s="367" t="s">
        <v>784</v>
      </c>
      <c r="X28" s="367" t="s">
        <v>656</v>
      </c>
      <c r="Y28" s="367" t="s">
        <v>657</v>
      </c>
      <c r="Z28" s="367" t="s">
        <v>658</v>
      </c>
      <c r="AA28" s="367" t="s">
        <v>785</v>
      </c>
      <c r="AB28" s="367"/>
      <c r="AC28" s="367"/>
      <c r="AD28" s="367"/>
      <c r="AE28" s="367"/>
      <c r="AF28" s="367"/>
    </row>
    <row r="29" customFormat="false" ht="11.25" hidden="false" customHeight="false" outlineLevel="0" collapsed="false">
      <c r="A29" s="300" t="n">
        <v>28</v>
      </c>
      <c r="B29" s="367" t="s">
        <v>786</v>
      </c>
      <c r="C29" s="367" t="s">
        <v>622</v>
      </c>
      <c r="D29" s="367" t="s">
        <v>775</v>
      </c>
      <c r="E29" s="367" t="s">
        <v>649</v>
      </c>
      <c r="F29" s="367" t="s">
        <v>650</v>
      </c>
      <c r="G29" s="367" t="s">
        <v>651</v>
      </c>
      <c r="H29" s="367" t="s">
        <v>562</v>
      </c>
      <c r="I29" s="367" t="s">
        <v>49</v>
      </c>
      <c r="J29" s="367" t="s">
        <v>53</v>
      </c>
      <c r="K29" s="367" t="s">
        <v>787</v>
      </c>
      <c r="L29" s="367" t="s">
        <v>69</v>
      </c>
      <c r="M29" s="367" t="s">
        <v>777</v>
      </c>
      <c r="N29" s="367" t="s">
        <v>778</v>
      </c>
      <c r="O29" s="367" t="s">
        <v>779</v>
      </c>
      <c r="P29" s="367" t="s">
        <v>55</v>
      </c>
      <c r="Q29" s="367" t="s">
        <v>598</v>
      </c>
      <c r="R29" s="367" t="s">
        <v>59</v>
      </c>
      <c r="S29" s="367" t="s">
        <v>55</v>
      </c>
      <c r="T29" s="367" t="s">
        <v>737</v>
      </c>
      <c r="U29" s="367" t="s">
        <v>737</v>
      </c>
      <c r="V29" s="367" t="s">
        <v>654</v>
      </c>
      <c r="W29" s="367" t="s">
        <v>655</v>
      </c>
      <c r="X29" s="367" t="s">
        <v>662</v>
      </c>
      <c r="Y29" s="367" t="s">
        <v>657</v>
      </c>
      <c r="Z29" s="367" t="s">
        <v>658</v>
      </c>
      <c r="AA29" s="367" t="s">
        <v>788</v>
      </c>
      <c r="AB29" s="367"/>
      <c r="AC29" s="367"/>
      <c r="AD29" s="367"/>
      <c r="AE29" s="367"/>
      <c r="AF29" s="367"/>
    </row>
    <row r="30" customFormat="false" ht="11.25" hidden="false" customHeight="false" outlineLevel="0" collapsed="false">
      <c r="A30" s="300" t="n">
        <v>29</v>
      </c>
      <c r="B30" s="367" t="s">
        <v>789</v>
      </c>
      <c r="C30" s="367" t="s">
        <v>622</v>
      </c>
      <c r="D30" s="367" t="s">
        <v>623</v>
      </c>
      <c r="E30" s="367" t="s">
        <v>790</v>
      </c>
      <c r="F30" s="367" t="s">
        <v>791</v>
      </c>
      <c r="G30" s="367" t="s">
        <v>636</v>
      </c>
      <c r="H30" s="367" t="s">
        <v>579</v>
      </c>
      <c r="I30" s="367" t="s">
        <v>49</v>
      </c>
      <c r="J30" s="367" t="s">
        <v>53</v>
      </c>
      <c r="K30" s="367" t="s">
        <v>637</v>
      </c>
      <c r="L30" s="367" t="s">
        <v>69</v>
      </c>
      <c r="M30" s="367" t="s">
        <v>777</v>
      </c>
      <c r="N30" s="367" t="s">
        <v>778</v>
      </c>
      <c r="O30" s="367" t="s">
        <v>792</v>
      </c>
      <c r="P30" s="367" t="s">
        <v>55</v>
      </c>
      <c r="Q30" s="367" t="s">
        <v>680</v>
      </c>
      <c r="R30" s="367" t="s">
        <v>59</v>
      </c>
      <c r="S30" s="367" t="s">
        <v>55</v>
      </c>
      <c r="T30" s="367" t="s">
        <v>793</v>
      </c>
      <c r="U30" s="367" t="s">
        <v>794</v>
      </c>
      <c r="V30" s="367" t="s">
        <v>795</v>
      </c>
      <c r="W30" s="367" t="s">
        <v>796</v>
      </c>
      <c r="X30" s="367" t="s">
        <v>797</v>
      </c>
      <c r="Y30" s="367" t="s">
        <v>798</v>
      </c>
      <c r="Z30" s="367" t="s">
        <v>799</v>
      </c>
      <c r="AA30" s="367" t="s">
        <v>800</v>
      </c>
      <c r="AB30" s="367"/>
      <c r="AC30" s="367"/>
      <c r="AD30" s="367"/>
      <c r="AE30" s="367"/>
      <c r="AF30" s="367"/>
    </row>
    <row r="31" customFormat="false" ht="11.25" hidden="false" customHeight="false" outlineLevel="0" collapsed="false">
      <c r="A31" s="300" t="n">
        <v>30</v>
      </c>
      <c r="B31" s="367" t="s">
        <v>801</v>
      </c>
      <c r="C31" s="367" t="s">
        <v>633</v>
      </c>
      <c r="D31" s="367" t="s">
        <v>775</v>
      </c>
      <c r="E31" s="367" t="s">
        <v>559</v>
      </c>
      <c r="F31" s="367" t="s">
        <v>560</v>
      </c>
      <c r="G31" s="367" t="s">
        <v>561</v>
      </c>
      <c r="H31" s="367" t="s">
        <v>562</v>
      </c>
      <c r="I31" s="367" t="s">
        <v>49</v>
      </c>
      <c r="J31" s="367" t="s">
        <v>53</v>
      </c>
      <c r="K31" s="367" t="s">
        <v>563</v>
      </c>
      <c r="L31" s="367" t="s">
        <v>69</v>
      </c>
      <c r="M31" s="367" t="s">
        <v>802</v>
      </c>
      <c r="N31" s="367" t="s">
        <v>803</v>
      </c>
      <c r="O31" s="367" t="s">
        <v>804</v>
      </c>
      <c r="P31" s="367" t="s">
        <v>55</v>
      </c>
      <c r="Q31" s="367" t="s">
        <v>57</v>
      </c>
      <c r="R31" s="367" t="s">
        <v>59</v>
      </c>
      <c r="S31" s="367" t="s">
        <v>55</v>
      </c>
      <c r="T31" s="367" t="s">
        <v>567</v>
      </c>
      <c r="U31" s="367" t="s">
        <v>567</v>
      </c>
      <c r="V31" s="367" t="s">
        <v>568</v>
      </c>
      <c r="W31" s="367" t="s">
        <v>805</v>
      </c>
      <c r="X31" s="367" t="s">
        <v>806</v>
      </c>
      <c r="Y31" s="367" t="s">
        <v>630</v>
      </c>
      <c r="Z31" s="367" t="s">
        <v>572</v>
      </c>
      <c r="AA31" s="367" t="s">
        <v>807</v>
      </c>
      <c r="AB31" s="367"/>
      <c r="AC31" s="367"/>
      <c r="AD31" s="367"/>
      <c r="AE31" s="367"/>
      <c r="AF31" s="367"/>
    </row>
    <row r="32" customFormat="false" ht="11.25" hidden="false" customHeight="false" outlineLevel="0" collapsed="false">
      <c r="A32" s="300" t="n">
        <v>31</v>
      </c>
      <c r="B32" s="367" t="s">
        <v>808</v>
      </c>
      <c r="C32" s="367" t="s">
        <v>809</v>
      </c>
      <c r="D32" s="367" t="s">
        <v>677</v>
      </c>
      <c r="E32" s="367" t="s">
        <v>810</v>
      </c>
      <c r="F32" s="367" t="s">
        <v>811</v>
      </c>
      <c r="G32" s="367" t="s">
        <v>812</v>
      </c>
      <c r="H32" s="367" t="s">
        <v>51</v>
      </c>
      <c r="I32" s="367" t="s">
        <v>49</v>
      </c>
      <c r="J32" s="367" t="s">
        <v>53</v>
      </c>
      <c r="K32" s="367" t="s">
        <v>813</v>
      </c>
      <c r="L32" s="367" t="s">
        <v>69</v>
      </c>
      <c r="M32" s="367" t="s">
        <v>814</v>
      </c>
      <c r="N32" s="367" t="s">
        <v>73</v>
      </c>
      <c r="O32" s="367" t="s">
        <v>815</v>
      </c>
      <c r="P32" s="367" t="s">
        <v>55</v>
      </c>
      <c r="Q32" s="367" t="s">
        <v>57</v>
      </c>
      <c r="R32" s="367" t="s">
        <v>59</v>
      </c>
      <c r="S32" s="367" t="s">
        <v>55</v>
      </c>
      <c r="T32" s="367" t="s">
        <v>816</v>
      </c>
      <c r="U32" s="367" t="s">
        <v>816</v>
      </c>
      <c r="V32" s="367" t="s">
        <v>817</v>
      </c>
      <c r="W32" s="367" t="s">
        <v>818</v>
      </c>
      <c r="X32" s="367" t="s">
        <v>819</v>
      </c>
      <c r="Y32" s="367" t="s">
        <v>820</v>
      </c>
      <c r="Z32" s="367" t="s">
        <v>821</v>
      </c>
      <c r="AA32" s="367" t="s">
        <v>822</v>
      </c>
      <c r="AB32" s="367"/>
      <c r="AC32" s="367"/>
      <c r="AD32" s="367"/>
      <c r="AE32" s="367"/>
      <c r="AF32" s="367"/>
    </row>
    <row r="33" customFormat="false" ht="11.25" hidden="false" customHeight="false" outlineLevel="0" collapsed="false">
      <c r="A33" s="300" t="n">
        <v>32</v>
      </c>
      <c r="B33" s="367" t="s">
        <v>823</v>
      </c>
      <c r="C33" s="367" t="s">
        <v>824</v>
      </c>
      <c r="D33" s="367" t="s">
        <v>825</v>
      </c>
      <c r="E33" s="367" t="s">
        <v>826</v>
      </c>
      <c r="F33" s="367" t="s">
        <v>827</v>
      </c>
      <c r="G33" s="367" t="s">
        <v>828</v>
      </c>
      <c r="H33" s="367" t="s">
        <v>51</v>
      </c>
      <c r="I33" s="367" t="s">
        <v>49</v>
      </c>
      <c r="J33" s="367" t="s">
        <v>53</v>
      </c>
      <c r="K33" s="367" t="s">
        <v>829</v>
      </c>
      <c r="L33" s="367" t="s">
        <v>69</v>
      </c>
      <c r="M33" s="367" t="s">
        <v>830</v>
      </c>
      <c r="N33" s="367" t="s">
        <v>831</v>
      </c>
      <c r="O33" s="367" t="s">
        <v>832</v>
      </c>
      <c r="P33" s="367" t="s">
        <v>55</v>
      </c>
      <c r="Q33" s="367" t="s">
        <v>598</v>
      </c>
      <c r="R33" s="367" t="s">
        <v>833</v>
      </c>
      <c r="S33" s="367" t="s">
        <v>55</v>
      </c>
      <c r="T33" s="367" t="s">
        <v>834</v>
      </c>
      <c r="U33" s="367" t="s">
        <v>834</v>
      </c>
      <c r="V33" s="367" t="s">
        <v>835</v>
      </c>
      <c r="W33" s="367" t="s">
        <v>836</v>
      </c>
      <c r="X33" s="367" t="s">
        <v>837</v>
      </c>
      <c r="Y33" s="367" t="s">
        <v>838</v>
      </c>
      <c r="Z33" s="367" t="s">
        <v>839</v>
      </c>
      <c r="AA33" s="367" t="s">
        <v>840</v>
      </c>
      <c r="AB33" s="367"/>
      <c r="AC33" s="367"/>
      <c r="AD33" s="367"/>
      <c r="AE33" s="367"/>
      <c r="AF33" s="36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305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4" min="1" style="368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0"/>
  <sheetViews>
    <sheetView showFormulas="false" showGridLines="false" showRowColHeaders="true" showZeros="true" rightToLeft="false" tabSelected="false" showOutlineSymbols="true" defaultGridColor="true" view="normal" topLeftCell="D3" colorId="64" zoomScale="100" zoomScaleNormal="100" zoomScalePageLayoutView="100" workbookViewId="0">
      <pane xSplit="0" ySplit="3" topLeftCell="A18" activePane="bottomLeft" state="frozen"/>
      <selection pane="topLeft" activeCell="D3" activeCellId="0" sqref="D3"/>
      <selection pane="bottomLeft" activeCell="F40" activeCellId="0" sqref="F40"/>
    </sheetView>
  </sheetViews>
  <sheetFormatPr defaultColWidth="9.125" defaultRowHeight="11.25" zeroHeight="false" outlineLevelRow="0" outlineLevelCol="0"/>
  <cols>
    <col collapsed="false" customWidth="true" hidden="true" outlineLevel="0" max="1" min="1" style="69" width="10.72"/>
    <col collapsed="false" customWidth="true" hidden="true" outlineLevel="0" max="2" min="2" style="70" width="10.72"/>
    <col collapsed="false" customWidth="true" hidden="true" outlineLevel="0" max="3" min="3" style="71" width="3.71"/>
    <col collapsed="false" customWidth="true" hidden="false" outlineLevel="0" max="4" min="4" style="72" width="3.71"/>
    <col collapsed="false" customWidth="true" hidden="false" outlineLevel="0" max="5" min="5" style="72" width="51.85"/>
    <col collapsed="false" customWidth="true" hidden="false" outlineLevel="0" max="6" min="6" style="72" width="50.71"/>
    <col collapsed="false" customWidth="true" hidden="false" outlineLevel="0" max="7" min="7" style="73" width="8.29"/>
    <col collapsed="false" customWidth="false" hidden="false" outlineLevel="0" max="1024" min="8" style="72" width="9.14"/>
  </cols>
  <sheetData>
    <row r="1" s="75" customFormat="true" ht="13.5" hidden="true" customHeight="true" outlineLevel="0" collapsed="false">
      <c r="A1" s="74"/>
      <c r="B1" s="70"/>
      <c r="G1" s="76"/>
    </row>
    <row r="2" s="75" customFormat="true" ht="12" hidden="true" customHeight="true" outlineLevel="0" collapsed="false">
      <c r="A2" s="74"/>
      <c r="B2" s="70"/>
      <c r="G2" s="76"/>
    </row>
    <row r="3" customFormat="false" ht="11.25" hidden="true" customHeight="false" outlineLevel="0" collapsed="false"/>
    <row r="4" customFormat="false" ht="11.25" hidden="true" customHeight="false" outlineLevel="0" collapsed="false">
      <c r="D4" s="77"/>
      <c r="E4" s="78"/>
      <c r="F4" s="79" t="e">
        <f aca="false">#NAME?</f>
        <v>#N/A</v>
      </c>
    </row>
    <row r="5" customFormat="false" ht="28.5" hidden="false" customHeight="true" outlineLevel="0" collapsed="false">
      <c r="D5" s="80"/>
      <c r="E5" s="81" t="e">
        <f aca="false">"Контроль за использованием инвестиционных ресурсов, включаемых в регулируемые государством цены (тарифы) в сфере теплоснабжения за " &amp; #NAME? &amp; " год"</f>
        <v>#N/A</v>
      </c>
      <c r="F5" s="81"/>
      <c r="G5" s="82"/>
    </row>
    <row r="6" customFormat="false" ht="11.25" hidden="false" customHeight="false" outlineLevel="0" collapsed="false">
      <c r="D6" s="77"/>
      <c r="E6" s="83"/>
      <c r="F6" s="84"/>
      <c r="G6" s="82"/>
      <c r="H6" s="75"/>
      <c r="I6" s="75"/>
      <c r="J6" s="75"/>
    </row>
    <row r="7" customFormat="false" ht="19.5" hidden="false" customHeight="false" outlineLevel="0" collapsed="false">
      <c r="D7" s="80"/>
      <c r="E7" s="85" t="s">
        <v>34</v>
      </c>
      <c r="F7" s="86" t="s">
        <v>35</v>
      </c>
      <c r="G7" s="87"/>
      <c r="H7" s="75"/>
      <c r="I7" s="75"/>
      <c r="J7" s="75"/>
    </row>
    <row r="8" customFormat="false" ht="3.75" hidden="false" customHeight="true" outlineLevel="0" collapsed="false">
      <c r="A8" s="88"/>
      <c r="D8" s="89"/>
      <c r="E8" s="85"/>
      <c r="F8" s="90"/>
      <c r="G8" s="91"/>
      <c r="H8" s="75"/>
      <c r="I8" s="75"/>
      <c r="J8" s="75"/>
    </row>
    <row r="9" customFormat="false" ht="19.5" hidden="false" customHeight="true" outlineLevel="0" collapsed="false">
      <c r="D9" s="80"/>
      <c r="E9" s="92" t="s">
        <v>36</v>
      </c>
      <c r="F9" s="93" t="n">
        <v>2021</v>
      </c>
      <c r="G9" s="94" t="s">
        <v>37</v>
      </c>
      <c r="H9" s="75"/>
      <c r="I9" s="75"/>
      <c r="J9" s="75"/>
    </row>
    <row r="10" customFormat="false" ht="19.5" hidden="false" customHeight="false" outlineLevel="0" collapsed="false">
      <c r="D10" s="80"/>
      <c r="E10" s="92"/>
      <c r="F10" s="95" t="s">
        <v>38</v>
      </c>
      <c r="G10" s="94" t="s">
        <v>39</v>
      </c>
      <c r="H10" s="75"/>
      <c r="I10" s="75"/>
      <c r="J10" s="75"/>
    </row>
    <row r="11" customFormat="false" ht="3.75" hidden="false" customHeight="true" outlineLevel="0" collapsed="false">
      <c r="A11" s="88"/>
      <c r="D11" s="89"/>
      <c r="E11" s="85"/>
      <c r="F11" s="90"/>
      <c r="G11" s="91"/>
      <c r="H11" s="75"/>
      <c r="I11" s="75"/>
      <c r="J11" s="75"/>
    </row>
    <row r="12" customFormat="false" ht="45" hidden="false" customHeight="false" outlineLevel="0" collapsed="false">
      <c r="D12" s="80"/>
      <c r="E12" s="85" t="s">
        <v>40</v>
      </c>
      <c r="F12" s="96" t="s">
        <v>41</v>
      </c>
      <c r="G12" s="94"/>
      <c r="H12" s="75" t="n">
        <v>1</v>
      </c>
      <c r="I12" s="75" t="n">
        <v>28932227</v>
      </c>
      <c r="J12" s="97" t="n">
        <v>63778217</v>
      </c>
    </row>
    <row r="13" customFormat="false" ht="3.75" hidden="false" customHeight="true" outlineLevel="0" collapsed="false">
      <c r="C13" s="98"/>
      <c r="D13" s="89"/>
      <c r="E13" s="99"/>
      <c r="F13" s="90"/>
      <c r="G13" s="100"/>
      <c r="H13" s="75"/>
      <c r="I13" s="75"/>
      <c r="J13" s="75"/>
    </row>
    <row r="14" customFormat="false" ht="3.75" hidden="false" customHeight="true" outlineLevel="0" collapsed="false">
      <c r="C14" s="98"/>
      <c r="D14" s="89"/>
      <c r="E14" s="101"/>
      <c r="F14" s="102"/>
      <c r="G14" s="100"/>
      <c r="H14" s="75"/>
      <c r="I14" s="75"/>
      <c r="J14" s="75"/>
    </row>
    <row r="15" customFormat="false" ht="19.5" hidden="false" customHeight="false" outlineLevel="0" collapsed="false">
      <c r="C15" s="98"/>
      <c r="D15" s="103"/>
      <c r="E15" s="99" t="s">
        <v>42</v>
      </c>
      <c r="F15" s="104" t="s">
        <v>43</v>
      </c>
      <c r="G15" s="105"/>
      <c r="H15" s="106"/>
      <c r="I15" s="75"/>
      <c r="J15" s="107"/>
    </row>
    <row r="16" customFormat="false" ht="19.5" hidden="false" customHeight="false" outlineLevel="0" collapsed="false">
      <c r="C16" s="98"/>
      <c r="D16" s="103"/>
      <c r="E16" s="99" t="s">
        <v>44</v>
      </c>
      <c r="F16" s="108" t="s">
        <v>45</v>
      </c>
      <c r="G16" s="105"/>
      <c r="H16" s="106"/>
      <c r="I16" s="75"/>
      <c r="J16" s="107"/>
    </row>
    <row r="17" customFormat="false" ht="19.5" hidden="false" customHeight="false" outlineLevel="0" collapsed="false">
      <c r="C17" s="98"/>
      <c r="D17" s="103"/>
      <c r="E17" s="99" t="s">
        <v>46</v>
      </c>
      <c r="F17" s="108" t="s">
        <v>47</v>
      </c>
      <c r="G17" s="105"/>
      <c r="H17" s="106"/>
      <c r="I17" s="75"/>
      <c r="J17" s="107"/>
    </row>
    <row r="18" customFormat="false" ht="19.5" hidden="false" customHeight="false" outlineLevel="0" collapsed="false">
      <c r="D18" s="80"/>
      <c r="E18" s="85" t="s">
        <v>48</v>
      </c>
      <c r="F18" s="109" t="s">
        <v>49</v>
      </c>
      <c r="G18" s="94"/>
      <c r="H18" s="75"/>
      <c r="I18" s="75"/>
      <c r="J18" s="75"/>
    </row>
    <row r="19" customFormat="false" ht="3.75" hidden="false" customHeight="true" outlineLevel="0" collapsed="false">
      <c r="A19" s="88"/>
      <c r="D19" s="89"/>
      <c r="E19" s="85"/>
      <c r="F19" s="90"/>
      <c r="G19" s="91"/>
      <c r="H19" s="75"/>
      <c r="I19" s="75"/>
      <c r="J19" s="75"/>
    </row>
    <row r="20" customFormat="false" ht="19.5" hidden="false" customHeight="false" outlineLevel="0" collapsed="false">
      <c r="D20" s="80"/>
      <c r="E20" s="85" t="s">
        <v>50</v>
      </c>
      <c r="F20" s="109" t="s">
        <v>51</v>
      </c>
      <c r="G20" s="94"/>
      <c r="H20" s="75"/>
      <c r="I20" s="75"/>
      <c r="J20" s="75"/>
    </row>
    <row r="21" customFormat="false" ht="19.5" hidden="false" customHeight="false" outlineLevel="0" collapsed="false">
      <c r="D21" s="80"/>
      <c r="E21" s="85" t="s">
        <v>52</v>
      </c>
      <c r="F21" s="109" t="s">
        <v>53</v>
      </c>
      <c r="G21" s="94"/>
      <c r="H21" s="75"/>
      <c r="I21" s="75"/>
      <c r="J21" s="75"/>
    </row>
    <row r="22" customFormat="false" ht="3.75" hidden="false" customHeight="true" outlineLevel="0" collapsed="false">
      <c r="C22" s="98"/>
      <c r="D22" s="89"/>
      <c r="E22" s="99"/>
      <c r="F22" s="90"/>
      <c r="G22" s="100"/>
      <c r="H22" s="75"/>
      <c r="I22" s="75"/>
      <c r="J22" s="75"/>
    </row>
    <row r="23" customFormat="false" ht="19.5" hidden="false" customHeight="false" outlineLevel="0" collapsed="false">
      <c r="D23" s="80"/>
      <c r="E23" s="85" t="s">
        <v>54</v>
      </c>
      <c r="F23" s="109" t="s">
        <v>55</v>
      </c>
      <c r="G23" s="94"/>
      <c r="H23" s="75"/>
      <c r="I23" s="75"/>
      <c r="J23" s="75"/>
    </row>
    <row r="24" customFormat="false" ht="19.5" hidden="false" customHeight="false" outlineLevel="0" collapsed="false">
      <c r="C24" s="98"/>
      <c r="D24" s="103"/>
      <c r="E24" s="85" t="s">
        <v>56</v>
      </c>
      <c r="F24" s="109" t="s">
        <v>57</v>
      </c>
      <c r="G24" s="105"/>
      <c r="H24" s="110"/>
      <c r="I24" s="75"/>
      <c r="J24" s="107"/>
    </row>
    <row r="25" customFormat="false" ht="19.5" hidden="false" customHeight="false" outlineLevel="0" collapsed="false">
      <c r="C25" s="98"/>
      <c r="D25" s="103"/>
      <c r="E25" s="85" t="s">
        <v>58</v>
      </c>
      <c r="F25" s="109" t="s">
        <v>59</v>
      </c>
      <c r="G25" s="105"/>
      <c r="H25" s="106"/>
      <c r="I25" s="75"/>
      <c r="J25" s="107"/>
    </row>
    <row r="26" customFormat="false" ht="20.45" hidden="false" customHeight="true" outlineLevel="0" collapsed="false">
      <c r="C26" s="98"/>
      <c r="D26" s="103"/>
      <c r="E26" s="85" t="s">
        <v>60</v>
      </c>
      <c r="F26" s="109" t="s">
        <v>55</v>
      </c>
      <c r="G26" s="105"/>
      <c r="H26" s="106"/>
      <c r="I26" s="75"/>
      <c r="J26" s="107"/>
    </row>
    <row r="27" customFormat="false" ht="3.75" hidden="false" customHeight="true" outlineLevel="0" collapsed="false">
      <c r="D27" s="80"/>
      <c r="E27" s="85"/>
      <c r="F27" s="111"/>
      <c r="G27" s="77"/>
      <c r="H27" s="75"/>
      <c r="I27" s="75"/>
      <c r="J27" s="75"/>
    </row>
    <row r="28" customFormat="false" ht="3.75" hidden="false" customHeight="true" outlineLevel="0" collapsed="false">
      <c r="C28" s="98"/>
      <c r="D28" s="89"/>
      <c r="E28" s="101"/>
      <c r="F28" s="102"/>
      <c r="G28" s="100"/>
      <c r="H28" s="75"/>
      <c r="I28" s="75"/>
      <c r="J28" s="75"/>
    </row>
    <row r="29" customFormat="false" ht="19.5" hidden="false" customHeight="false" outlineLevel="0" collapsed="false">
      <c r="D29" s="80"/>
      <c r="E29" s="85" t="s">
        <v>61</v>
      </c>
      <c r="F29" s="112" t="s">
        <v>62</v>
      </c>
      <c r="G29" s="94"/>
      <c r="H29" s="75"/>
      <c r="I29" s="75"/>
      <c r="J29" s="75"/>
    </row>
    <row r="30" customFormat="false" ht="19.5" hidden="false" customHeight="true" outlineLevel="0" collapsed="false">
      <c r="D30" s="80"/>
      <c r="E30" s="85" t="s">
        <v>63</v>
      </c>
      <c r="F30" s="113" t="s">
        <v>64</v>
      </c>
      <c r="G30" s="94"/>
      <c r="H30" s="75"/>
      <c r="I30" s="75"/>
      <c r="J30" s="75"/>
    </row>
    <row r="31" customFormat="false" ht="3.75" hidden="false" customHeight="true" outlineLevel="0" collapsed="false">
      <c r="D31" s="80"/>
      <c r="E31" s="85"/>
      <c r="F31" s="114"/>
      <c r="G31" s="77"/>
      <c r="H31" s="75"/>
      <c r="I31" s="75"/>
      <c r="J31" s="75"/>
    </row>
    <row r="32" customFormat="false" ht="19.5" hidden="false" customHeight="true" outlineLevel="0" collapsed="false">
      <c r="D32" s="80"/>
      <c r="E32" s="85" t="s">
        <v>65</v>
      </c>
      <c r="F32" s="115" t="e">
        <f aca="false">CalcPeriod(#NAME?)</f>
        <v>#N/A</v>
      </c>
      <c r="G32" s="94"/>
      <c r="H32" s="75"/>
      <c r="I32" s="75"/>
      <c r="J32" s="75"/>
    </row>
    <row r="33" customFormat="false" ht="3.75" hidden="false" customHeight="true" outlineLevel="0" collapsed="false">
      <c r="C33" s="98"/>
      <c r="D33" s="89"/>
      <c r="E33" s="99"/>
      <c r="F33" s="90"/>
      <c r="G33" s="100"/>
      <c r="H33" s="75"/>
      <c r="I33" s="75"/>
      <c r="J33" s="75"/>
    </row>
    <row r="34" customFormat="false" ht="3.75" hidden="false" customHeight="true" outlineLevel="0" collapsed="false">
      <c r="C34" s="98"/>
      <c r="D34" s="89"/>
      <c r="E34" s="101"/>
      <c r="F34" s="102"/>
      <c r="G34" s="100"/>
      <c r="H34" s="75"/>
      <c r="I34" s="75"/>
      <c r="J34" s="75"/>
    </row>
    <row r="35" customFormat="false" ht="22.5" hidden="false" customHeight="false" outlineLevel="0" collapsed="false">
      <c r="D35" s="80"/>
      <c r="E35" s="85" t="s">
        <v>66</v>
      </c>
      <c r="F35" s="116" t="s">
        <v>67</v>
      </c>
      <c r="G35" s="77"/>
      <c r="H35" s="75"/>
      <c r="I35" s="75"/>
      <c r="J35" s="75"/>
    </row>
    <row r="36" customFormat="false" ht="19.5" hidden="false" customHeight="true" outlineLevel="0" collapsed="false">
      <c r="D36" s="80"/>
      <c r="E36" s="85" t="s">
        <v>68</v>
      </c>
      <c r="F36" s="117" t="s">
        <v>69</v>
      </c>
      <c r="G36" s="77"/>
      <c r="H36" s="75"/>
      <c r="I36" s="75"/>
      <c r="J36" s="75"/>
    </row>
    <row r="37" customFormat="false" ht="19.5" hidden="false" customHeight="true" outlineLevel="0" collapsed="false">
      <c r="D37" s="80"/>
      <c r="E37" s="85" t="s">
        <v>70</v>
      </c>
      <c r="F37" s="117" t="s">
        <v>71</v>
      </c>
      <c r="G37" s="77"/>
      <c r="H37" s="75"/>
      <c r="I37" s="75"/>
      <c r="J37" s="75"/>
    </row>
    <row r="38" customFormat="false" ht="19.5" hidden="false" customHeight="true" outlineLevel="0" collapsed="false">
      <c r="D38" s="80"/>
      <c r="E38" s="85" t="s">
        <v>72</v>
      </c>
      <c r="F38" s="118" t="s">
        <v>73</v>
      </c>
      <c r="G38" s="77"/>
      <c r="H38" s="75"/>
      <c r="I38" s="75"/>
      <c r="J38" s="75"/>
    </row>
    <row r="39" customFormat="false" ht="22.5" hidden="false" customHeight="false" outlineLevel="0" collapsed="false">
      <c r="D39" s="80"/>
      <c r="E39" s="85" t="s">
        <v>74</v>
      </c>
      <c r="F39" s="119" t="s">
        <v>75</v>
      </c>
      <c r="G39" s="77"/>
      <c r="H39" s="75"/>
      <c r="I39" s="75"/>
      <c r="J39" s="75"/>
    </row>
    <row r="40" customFormat="false" ht="22.5" hidden="false" customHeight="true" outlineLevel="0" collapsed="false">
      <c r="D40" s="80"/>
      <c r="E40" s="85" t="s">
        <v>76</v>
      </c>
      <c r="F40" s="120" t="s">
        <v>77</v>
      </c>
      <c r="G40" s="77"/>
      <c r="H40" s="75"/>
      <c r="I40" s="75"/>
      <c r="J40" s="75"/>
    </row>
    <row r="41" customFormat="false" ht="3.75" hidden="false" customHeight="true" outlineLevel="0" collapsed="false">
      <c r="C41" s="98"/>
      <c r="D41" s="89"/>
      <c r="E41" s="99"/>
      <c r="F41" s="90"/>
      <c r="G41" s="100"/>
      <c r="H41" s="75"/>
      <c r="I41" s="75"/>
      <c r="J41" s="75"/>
    </row>
    <row r="42" customFormat="false" ht="12.75" hidden="false" customHeight="true" outlineLevel="0" collapsed="false">
      <c r="A42" s="121"/>
      <c r="D42" s="77"/>
      <c r="E42" s="101"/>
      <c r="F42" s="102" t="s">
        <v>78</v>
      </c>
      <c r="G42" s="91"/>
      <c r="H42" s="75"/>
      <c r="I42" s="75"/>
      <c r="J42" s="75"/>
    </row>
    <row r="43" customFormat="false" ht="20.1" hidden="false" customHeight="true" outlineLevel="0" collapsed="false">
      <c r="A43" s="121"/>
      <c r="B43" s="122"/>
      <c r="D43" s="123"/>
      <c r="E43" s="124" t="s">
        <v>79</v>
      </c>
      <c r="F43" s="125" t="s">
        <v>80</v>
      </c>
      <c r="G43" s="126"/>
      <c r="H43" s="75"/>
      <c r="I43" s="75"/>
      <c r="J43" s="75"/>
    </row>
    <row r="44" customFormat="false" ht="20.1" hidden="false" customHeight="true" outlineLevel="0" collapsed="false">
      <c r="A44" s="121"/>
      <c r="B44" s="122"/>
      <c r="D44" s="123"/>
      <c r="E44" s="124" t="s">
        <v>81</v>
      </c>
      <c r="F44" s="125" t="s">
        <v>80</v>
      </c>
      <c r="G44" s="126"/>
      <c r="H44" s="75"/>
      <c r="I44" s="75"/>
      <c r="J44" s="75"/>
    </row>
    <row r="45" customFormat="false" ht="22.5" hidden="false" customHeight="false" outlineLevel="0" collapsed="false">
      <c r="A45" s="121"/>
      <c r="D45" s="77"/>
      <c r="F45" s="127" t="s">
        <v>82</v>
      </c>
      <c r="G45" s="91"/>
      <c r="H45" s="75"/>
      <c r="I45" s="75"/>
      <c r="J45" s="75"/>
    </row>
    <row r="46" customFormat="false" ht="20.1" hidden="false" customHeight="true" outlineLevel="0" collapsed="false">
      <c r="A46" s="121"/>
      <c r="B46" s="122"/>
      <c r="D46" s="123"/>
      <c r="E46" s="124" t="s">
        <v>83</v>
      </c>
      <c r="F46" s="125" t="s">
        <v>84</v>
      </c>
      <c r="G46" s="126"/>
      <c r="H46" s="75"/>
      <c r="I46" s="75"/>
      <c r="J46" s="75"/>
    </row>
    <row r="47" customFormat="false" ht="20.1" hidden="false" customHeight="true" outlineLevel="0" collapsed="false">
      <c r="A47" s="121"/>
      <c r="B47" s="122"/>
      <c r="D47" s="123"/>
      <c r="E47" s="124" t="s">
        <v>85</v>
      </c>
      <c r="F47" s="125" t="s">
        <v>86</v>
      </c>
      <c r="G47" s="126"/>
      <c r="H47" s="75"/>
      <c r="I47" s="75"/>
      <c r="J47" s="75"/>
    </row>
    <row r="48" customFormat="false" ht="20.1" hidden="false" customHeight="true" outlineLevel="0" collapsed="false">
      <c r="A48" s="121"/>
      <c r="B48" s="122"/>
      <c r="D48" s="123"/>
      <c r="E48" s="124" t="s">
        <v>87</v>
      </c>
      <c r="F48" s="125" t="s">
        <v>88</v>
      </c>
      <c r="G48" s="126"/>
      <c r="H48" s="75"/>
      <c r="I48" s="75"/>
      <c r="J48" s="75"/>
    </row>
    <row r="49" customFormat="false" ht="20.1" hidden="false" customHeight="true" outlineLevel="0" collapsed="false">
      <c r="A49" s="121"/>
      <c r="B49" s="122"/>
      <c r="D49" s="123"/>
      <c r="E49" s="124" t="s">
        <v>89</v>
      </c>
      <c r="F49" s="128" t="s">
        <v>90</v>
      </c>
      <c r="G49" s="126"/>
      <c r="H49" s="75"/>
      <c r="I49" s="75"/>
      <c r="J49" s="75"/>
    </row>
    <row r="50" customFormat="false" ht="3.75" hidden="false" customHeight="true" outlineLevel="0" collapsed="false">
      <c r="E50" s="78"/>
      <c r="F50" s="129"/>
    </row>
  </sheetData>
  <sheetProtection sheet="true" password="fa9c" objects="true" scenarios="true" formatColumns="false" formatRows="false" autoFilter="false"/>
  <mergeCells count="2">
    <mergeCell ref="E5:F5"/>
    <mergeCell ref="E9:E10"/>
  </mergeCells>
  <dataValidations count="6">
    <dataValidation allowBlank="false" error="Выберите значение из списка" errorStyle="stop" errorTitle="Внимание" operator="between" prompt="Выберите значение из списка" showDropDown="false" showErrorMessage="false" showInputMessage="false" sqref="F27" type="none">
      <formula1>0</formula1>
      <formula2>0</formula2>
    </dataValidation>
    <dataValidation allowBlank="true" error="Выберите значение из списка" errorStyle="stop" errorTitle="Ошибка" operator="between" prompt="Выберите значение из списка" showDropDown="false" showErrorMessage="false" showInputMessage="false" sqref="F18 F20:F21 F23:F26" type="none">
      <formula1>0</formula1>
      <formula2>0</formula2>
    </dataValidation>
    <dataValidation allowBlank="true" error="Допускается ввод не более 900 символов!" errorStyle="stop" errorTitle="Ошибка" operator="lessThanOrEqual" showDropDown="false" showErrorMessage="true" showInputMessage="true" sqref="F36:F37 F43:F44 F46:F49" type="textLength">
      <formula1>900</formula1>
      <formula2>0</formula2>
    </dataValidation>
    <dataValidation allowBlank="true" errorStyle="stop" operator="between" prompt="Для выбора ИП необходимо два раза нажать левую кнопку мыши!" promptTitle="Ввод" showDropDown="false" showErrorMessage="true" showInputMessage="true" sqref="F12" type="none">
      <formula1>0</formula1>
      <formula2>0</formula2>
    </dataValidation>
    <dataValidation allowBlank="true" error="Допускается ввод не более 900 символов!" errorStyle="stop" errorTitle="Ошибка" operator="lessThanOrEqual" prompt="Для перехода по ссылке необходимо два раза нажать левую кнопку мыши!" showDropDown="false" showErrorMessage="true" showInputMessage="true" sqref="F39:F40" type="textLength">
      <formula1>900</formula1>
      <formula2>0</formula2>
    </dataValidation>
    <dataValidation allowBlank="true" error="Выберите значение из списка" errorStyle="stop" errorTitle="Ошибка" operator="between" prompt="Значение подставится автоматически после выбора значения в ячейке F41!" showDropDown="false" showErrorMessage="false" showInputMessage="true" sqref="F10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47" activeCellId="0" sqref="V47"/>
    </sheetView>
  </sheetViews>
  <sheetFormatPr defaultColWidth="9.125" defaultRowHeight="11.25" zeroHeight="false" outlineLevelRow="0" outlineLevelCol="0"/>
  <cols>
    <col collapsed="false" customWidth="false" hidden="false" outlineLevel="0" max="1024" min="1" style="305" width="9.14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1:CC310"/>
  <sheetViews>
    <sheetView showFormulas="false" showGridLines="false" showRowColHeaders="true" showZeros="true" rightToLeft="false" tabSelected="true" showOutlineSymbols="true" defaultGridColor="true" view="normal" topLeftCell="Z4" colorId="64" zoomScale="100" zoomScaleNormal="100" zoomScalePageLayoutView="100" workbookViewId="0">
      <pane xSplit="0" ySplit="5" topLeftCell="A9" activePane="bottomLeft" state="frozen"/>
      <selection pane="topLeft" activeCell="Z4" activeCellId="0" sqref="Z4"/>
      <selection pane="bottomLeft" activeCell="BF283" activeCellId="0" sqref="BF283"/>
    </sheetView>
  </sheetViews>
  <sheetFormatPr defaultColWidth="10.54296875" defaultRowHeight="11.25" zeroHeight="false" outlineLevelRow="0" outlineLevelCol="0"/>
  <cols>
    <col collapsed="false" customWidth="true" hidden="true" outlineLevel="0" max="2" min="1" style="130" width="9.14"/>
    <col collapsed="false" customWidth="true" hidden="false" outlineLevel="0" max="3" min="3" style="130" width="4.86"/>
    <col collapsed="false" customWidth="true" hidden="false" outlineLevel="0" max="4" min="4" style="130" width="6.72"/>
    <col collapsed="false" customWidth="true" hidden="false" outlineLevel="0" max="5" min="5" style="130" width="29.7"/>
    <col collapsed="false" customWidth="true" hidden="false" outlineLevel="0" max="6" min="6" style="130" width="26.43"/>
    <col collapsed="false" customWidth="true" hidden="false" outlineLevel="0" max="10" min="7" style="130" width="25.86"/>
    <col collapsed="false" customWidth="true" hidden="false" outlineLevel="0" max="11" min="11" style="130" width="17.14"/>
    <col collapsed="false" customWidth="true" hidden="false" outlineLevel="0" max="14" min="12" style="130" width="21.71"/>
    <col collapsed="false" customWidth="true" hidden="false" outlineLevel="0" max="16" min="15" style="130" width="12.29"/>
    <col collapsed="false" customWidth="true" hidden="false" outlineLevel="0" max="17" min="17" style="130" width="3.71"/>
    <col collapsed="false" customWidth="true" hidden="false" outlineLevel="0" max="18" min="18" style="130" width="7.28"/>
    <col collapsed="false" customWidth="true" hidden="false" outlineLevel="0" max="19" min="19" style="130" width="17.71"/>
    <col collapsed="false" customWidth="true" hidden="false" outlineLevel="0" max="23" min="20" style="130" width="19.28"/>
    <col collapsed="false" customWidth="true" hidden="false" outlineLevel="0" max="24" min="24" style="130" width="11.7"/>
    <col collapsed="false" customWidth="true" hidden="false" outlineLevel="0" max="25" min="25" style="130" width="19.28"/>
    <col collapsed="false" customWidth="true" hidden="false" outlineLevel="0" max="26" min="26" style="130" width="11.7"/>
    <col collapsed="false" customWidth="true" hidden="false" outlineLevel="0" max="27" min="27" style="130" width="31"/>
    <col collapsed="false" customWidth="true" hidden="false" outlineLevel="0" max="28" min="28" style="130" width="12.15"/>
    <col collapsed="false" customWidth="true" hidden="false" outlineLevel="0" max="30" min="29" style="130" width="19.28"/>
    <col collapsed="false" customWidth="true" hidden="false" outlineLevel="0" max="31" min="31" style="130" width="11.7"/>
    <col collapsed="false" customWidth="true" hidden="false" outlineLevel="0" max="32" min="32" style="130" width="19.28"/>
    <col collapsed="false" customWidth="true" hidden="false" outlineLevel="0" max="33" min="33" style="130" width="11.7"/>
    <col collapsed="false" customWidth="true" hidden="false" outlineLevel="0" max="34" min="34" style="130" width="3.71"/>
    <col collapsed="false" customWidth="true" hidden="false" outlineLevel="0" max="35" min="35" style="130" width="9.43"/>
    <col collapsed="false" customWidth="true" hidden="false" outlineLevel="0" max="36" min="36" style="130" width="44.57"/>
    <col collapsed="false" customWidth="true" hidden="true" outlineLevel="0" max="37" min="37" style="130" width="14.57"/>
    <col collapsed="false" customWidth="true" hidden="true" outlineLevel="0" max="38" min="38" style="130" width="36.28"/>
    <col collapsed="false" customWidth="true" hidden="true" outlineLevel="0" max="40" min="39" style="130" width="14.57"/>
    <col collapsed="false" customWidth="true" hidden="true" outlineLevel="0" max="41" min="41" style="130" width="36.28"/>
    <col collapsed="false" customWidth="true" hidden="true" outlineLevel="0" max="42" min="42" style="130" width="25.7"/>
    <col collapsed="false" customWidth="true" hidden="true" outlineLevel="0" max="44" min="43" style="130" width="14.71"/>
    <col collapsed="false" customWidth="true" hidden="false" outlineLevel="0" max="54" min="45" style="130" width="21.71"/>
    <col collapsed="false" customWidth="true" hidden="false" outlineLevel="0" max="56" min="55" style="130" width="32.14"/>
    <col collapsed="false" customWidth="true" hidden="false" outlineLevel="0" max="58" min="57" style="130" width="23.86"/>
    <col collapsed="false" customWidth="true" hidden="false" outlineLevel="0" max="60" min="59" style="130" width="38.14"/>
    <col collapsed="false" customWidth="false" hidden="false" outlineLevel="0" max="1024" min="61" style="130" width="10.56"/>
  </cols>
  <sheetData>
    <row r="1" customFormat="false" ht="16.5" hidden="true" customHeight="true" outlineLevel="0" collapsed="false">
      <c r="E1" s="130" t="n">
        <v>1</v>
      </c>
      <c r="AJ1" s="131"/>
      <c r="AK1" s="131"/>
      <c r="AL1" s="131"/>
      <c r="AM1" s="131"/>
      <c r="AN1" s="131"/>
      <c r="AO1" s="131"/>
      <c r="AP1" s="131"/>
      <c r="AQ1" s="131"/>
      <c r="AR1" s="131"/>
    </row>
    <row r="2" customFormat="false" ht="16.5" hidden="true" customHeight="true" outlineLevel="0" collapsed="false"/>
    <row r="3" customFormat="false" ht="11.25" hidden="true" customHeight="false" outlineLevel="0" collapsed="false"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</row>
    <row r="4" customFormat="false" ht="12.75" hidden="false" customHeight="true" outlineLevel="0" collapsed="false">
      <c r="C4" s="132"/>
      <c r="D4" s="134" t="str">
        <f aca="false"> "Справка о финансировании в тыс.руб (без НДС)"</f>
        <v>Справка о финансировании в тыс.руб (без НДС)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</row>
    <row r="5" customFormat="false" ht="12.75" hidden="false" customHeight="false" outlineLevel="0" collapsed="false">
      <c r="C5" s="132"/>
      <c r="D5" s="134" t="e">
        <f aca="false">#NAME? &amp; " " &amp; #NAME?</f>
        <v>#N/A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customFormat="false" ht="11.25" hidden="false" customHeight="false" outlineLevel="0" collapsed="false"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</row>
    <row r="7" customFormat="false" ht="20.25" hidden="false" customHeight="true" outlineLevel="0" collapsed="false">
      <c r="C7" s="132"/>
      <c r="D7" s="141" t="s">
        <v>91</v>
      </c>
      <c r="E7" s="141" t="s">
        <v>92</v>
      </c>
      <c r="F7" s="141" t="s">
        <v>93</v>
      </c>
      <c r="G7" s="142" t="s">
        <v>94</v>
      </c>
      <c r="H7" s="142" t="s">
        <v>95</v>
      </c>
      <c r="I7" s="142"/>
      <c r="J7" s="142"/>
      <c r="K7" s="142" t="s">
        <v>96</v>
      </c>
      <c r="L7" s="142" t="s">
        <v>97</v>
      </c>
      <c r="M7" s="142" t="s">
        <v>98</v>
      </c>
      <c r="N7" s="142"/>
      <c r="O7" s="142" t="s">
        <v>99</v>
      </c>
      <c r="P7" s="142"/>
      <c r="Q7" s="143"/>
      <c r="R7" s="144" t="s">
        <v>100</v>
      </c>
      <c r="S7" s="142" t="s">
        <v>101</v>
      </c>
      <c r="T7" s="142" t="s">
        <v>102</v>
      </c>
      <c r="U7" s="142" t="s">
        <v>103</v>
      </c>
      <c r="V7" s="142" t="s">
        <v>104</v>
      </c>
      <c r="W7" s="142"/>
      <c r="X7" s="142"/>
      <c r="Y7" s="142"/>
      <c r="Z7" s="142"/>
      <c r="AA7" s="142"/>
      <c r="AB7" s="142"/>
      <c r="AC7" s="142" t="s">
        <v>95</v>
      </c>
      <c r="AD7" s="142"/>
      <c r="AE7" s="142"/>
      <c r="AF7" s="142"/>
      <c r="AG7" s="142"/>
      <c r="AH7" s="143"/>
      <c r="AI7" s="144" t="s">
        <v>105</v>
      </c>
      <c r="AJ7" s="142" t="s">
        <v>106</v>
      </c>
      <c r="AK7" s="142" t="s">
        <v>107</v>
      </c>
      <c r="AL7" s="142" t="s">
        <v>108</v>
      </c>
      <c r="AM7" s="142" t="s">
        <v>109</v>
      </c>
      <c r="AN7" s="142" t="s">
        <v>110</v>
      </c>
      <c r="AO7" s="142" t="s">
        <v>111</v>
      </c>
      <c r="AP7" s="142" t="s">
        <v>112</v>
      </c>
      <c r="AQ7" s="142" t="s">
        <v>113</v>
      </c>
      <c r="AR7" s="142" t="s">
        <v>114</v>
      </c>
      <c r="AS7" s="142" t="s">
        <v>115</v>
      </c>
      <c r="AT7" s="145" t="e">
        <f aca="false">"Факт за прошлые периоды по 31.12." &amp; #NAME? -1</f>
        <v>#N/A</v>
      </c>
      <c r="AU7" s="142" t="str">
        <f aca="false">"Утверждено на "&amp;Титульный!$F$9&amp;" год ¹"</f>
        <v>Утверждено на 2021 год ¹</v>
      </c>
      <c r="AV7" s="142" t="str">
        <f aca="false">"Факт за I полугодие " &amp; Титульный!$F$9 &amp; " года ²³"</f>
        <v>Факт за I полугодие 2021 года ²³</v>
      </c>
      <c r="AW7" s="142" t="str">
        <f aca="false">"Всего факт за " &amp; Титульный!$F$10 &amp; " " &amp; Титульный!$F$9 &amp; " года ²³"</f>
        <v>Всего факт за год 2021 года ²³</v>
      </c>
      <c r="AX7" s="142" t="e">
        <f aca="false">"Факт за " &amp; #NAME? &amp; " год (в соответствии с запланированными по инвестиционной программе мероприятиями)²³"</f>
        <v>#N/A</v>
      </c>
      <c r="AY7" s="142" t="e">
        <f aca="false">"Профинансировано (реализовано) (факт) в " &amp; #NAME? &amp; " году за предущие периоды реализации ИП (если мероприятие не было предусмотрено в плане " &amp; #NAME? &amp; " года)"</f>
        <v>#N/A</v>
      </c>
      <c r="AZ7" s="142" t="e">
        <f aca="false">"Профинансировано (реализовано) (факт) в " &amp; #NAME? &amp; " году за будущие периоды реализации ИП (если мероприятие не было предусмотрено в плане " &amp; #NAME? &amp; " года)"</f>
        <v>#N/A</v>
      </c>
      <c r="BA7" s="142" t="s">
        <v>116</v>
      </c>
      <c r="BB7" s="146" t="s">
        <v>117</v>
      </c>
      <c r="BC7" s="146"/>
      <c r="BD7" s="147"/>
      <c r="BE7" s="148"/>
    </row>
    <row r="8" customFormat="false" ht="59.25" hidden="false" customHeight="true" outlineLevel="0" collapsed="false">
      <c r="C8" s="132"/>
      <c r="D8" s="141"/>
      <c r="E8" s="141"/>
      <c r="F8" s="141"/>
      <c r="G8" s="142"/>
      <c r="H8" s="142" t="s">
        <v>118</v>
      </c>
      <c r="I8" s="142" t="s">
        <v>119</v>
      </c>
      <c r="J8" s="142" t="s">
        <v>120</v>
      </c>
      <c r="K8" s="142"/>
      <c r="L8" s="142"/>
      <c r="M8" s="142" t="s">
        <v>121</v>
      </c>
      <c r="N8" s="142" t="s">
        <v>38</v>
      </c>
      <c r="O8" s="142" t="s">
        <v>122</v>
      </c>
      <c r="P8" s="142" t="s">
        <v>123</v>
      </c>
      <c r="Q8" s="149"/>
      <c r="R8" s="144"/>
      <c r="S8" s="142"/>
      <c r="T8" s="142"/>
      <c r="U8" s="142"/>
      <c r="V8" s="142" t="s">
        <v>118</v>
      </c>
      <c r="W8" s="142" t="s">
        <v>119</v>
      </c>
      <c r="X8" s="142" t="s">
        <v>120</v>
      </c>
      <c r="Y8" s="142" t="s">
        <v>124</v>
      </c>
      <c r="Z8" s="142" t="s">
        <v>120</v>
      </c>
      <c r="AA8" s="142" t="s">
        <v>125</v>
      </c>
      <c r="AB8" s="142" t="s">
        <v>126</v>
      </c>
      <c r="AC8" s="142" t="s">
        <v>118</v>
      </c>
      <c r="AD8" s="142" t="s">
        <v>119</v>
      </c>
      <c r="AE8" s="142" t="s">
        <v>120</v>
      </c>
      <c r="AF8" s="142" t="s">
        <v>124</v>
      </c>
      <c r="AG8" s="142" t="s">
        <v>120</v>
      </c>
      <c r="AH8" s="149"/>
      <c r="AI8" s="144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5"/>
      <c r="AU8" s="142"/>
      <c r="AV8" s="142"/>
      <c r="AW8" s="142"/>
      <c r="AX8" s="142"/>
      <c r="AY8" s="142"/>
      <c r="AZ8" s="142"/>
      <c r="BA8" s="142"/>
      <c r="BB8" s="150" t="s">
        <v>127</v>
      </c>
      <c r="BC8" s="142" t="s">
        <v>128</v>
      </c>
      <c r="BD8" s="147"/>
      <c r="BE8" s="148"/>
    </row>
    <row r="9" customFormat="false" ht="11.25" hidden="false" customHeight="false" outlineLevel="0" collapsed="false">
      <c r="C9" s="132"/>
      <c r="D9" s="151"/>
      <c r="E9" s="152"/>
      <c r="F9" s="152"/>
      <c r="G9" s="153"/>
      <c r="H9" s="154"/>
      <c r="I9" s="154"/>
      <c r="J9" s="154"/>
      <c r="K9" s="153"/>
      <c r="L9" s="153"/>
      <c r="M9" s="154"/>
      <c r="N9" s="154"/>
      <c r="O9" s="154"/>
      <c r="P9" s="154"/>
      <c r="Q9" s="154"/>
      <c r="R9" s="152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6"/>
      <c r="AJ9" s="157" t="s">
        <v>129</v>
      </c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5"/>
      <c r="BC9" s="159"/>
      <c r="BD9" s="147"/>
      <c r="BE9" s="148"/>
    </row>
    <row r="10" customFormat="false" ht="11.25" hidden="false" customHeight="false" outlineLevel="0" collapsed="false">
      <c r="C10" s="132"/>
      <c r="D10" s="160"/>
      <c r="E10" s="161"/>
      <c r="F10" s="162"/>
      <c r="G10" s="162"/>
      <c r="H10" s="162"/>
      <c r="I10" s="162"/>
      <c r="J10" s="162"/>
      <c r="K10" s="162"/>
      <c r="L10" s="161"/>
      <c r="M10" s="161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  <c r="AI10" s="162"/>
      <c r="AJ10" s="163" t="s">
        <v>130</v>
      </c>
      <c r="AK10" s="162"/>
      <c r="AL10" s="162"/>
      <c r="AM10" s="162"/>
      <c r="AN10" s="162"/>
      <c r="AO10" s="162"/>
      <c r="AP10" s="162"/>
      <c r="AQ10" s="162"/>
      <c r="AR10" s="164"/>
      <c r="AS10" s="165" t="n">
        <f aca="false">AS11+AS16+AS20+AS24</f>
        <v>98334.8294</v>
      </c>
      <c r="AT10" s="165" t="n">
        <f aca="false">AT11+AT16+AT20+AT24</f>
        <v>40291.6914066667</v>
      </c>
      <c r="AU10" s="165" t="n">
        <f aca="false">AU11+AU16+AU20+AU24</f>
        <v>20351.6634</v>
      </c>
      <c r="AV10" s="165" t="n">
        <f aca="false">AV11+AV16+AV20+AV24</f>
        <v>520.15176</v>
      </c>
      <c r="AW10" s="165" t="n">
        <f aca="false">AW11+AW16+AW20+AW24</f>
        <v>2024.31928</v>
      </c>
      <c r="AX10" s="165" t="n">
        <f aca="false">AX11+AX16+AX20+AX24</f>
        <v>2024.31928</v>
      </c>
      <c r="AY10" s="165" t="n">
        <f aca="false">AY11+AY16+AY20+AY24</f>
        <v>0</v>
      </c>
      <c r="AZ10" s="165" t="n">
        <f aca="false">AZ11+AZ16+AZ20+AZ24</f>
        <v>0</v>
      </c>
      <c r="BA10" s="165" t="n">
        <f aca="false">BA11+BA16+BA20+BA24</f>
        <v>56018.8187133333</v>
      </c>
      <c r="BB10" s="166" t="n">
        <f aca="false">BB11+BB16+BB20+BB24</f>
        <v>-18327.34412</v>
      </c>
      <c r="BC10" s="165" t="n">
        <f aca="false">IF(AX10 = 0, 0,AX10/AU10*100)</f>
        <v>9.94670185042467</v>
      </c>
      <c r="BD10" s="167"/>
      <c r="BE10" s="168"/>
    </row>
    <row r="11" customFormat="false" ht="11.25" hidden="false" customHeight="false" outlineLevel="0" collapsed="false">
      <c r="C11" s="132"/>
      <c r="D11" s="169"/>
      <c r="E11" s="161"/>
      <c r="F11" s="162"/>
      <c r="G11" s="162"/>
      <c r="H11" s="162"/>
      <c r="I11" s="162"/>
      <c r="J11" s="162"/>
      <c r="K11" s="162"/>
      <c r="L11" s="161"/>
      <c r="M11" s="161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  <c r="AI11" s="170" t="n">
        <v>1</v>
      </c>
      <c r="AJ11" s="163" t="s">
        <v>131</v>
      </c>
      <c r="AK11" s="162"/>
      <c r="AL11" s="162"/>
      <c r="AM11" s="162"/>
      <c r="AN11" s="162"/>
      <c r="AO11" s="162"/>
      <c r="AP11" s="162"/>
      <c r="AQ11" s="162"/>
      <c r="AR11" s="164"/>
      <c r="AS11" s="171" t="n">
        <f aca="false">AS12+AS13+AS14+AS15</f>
        <v>98334.8294</v>
      </c>
      <c r="AT11" s="171" t="n">
        <f aca="false">AT12+AT13+AT14+AT15</f>
        <v>40291.6914066667</v>
      </c>
      <c r="AU11" s="171" t="n">
        <f aca="false">AU12+AU13+AU14+AU15</f>
        <v>20351.6634</v>
      </c>
      <c r="AV11" s="171" t="n">
        <f aca="false">AV12+AV13+AV14+AV15</f>
        <v>520.15176</v>
      </c>
      <c r="AW11" s="171" t="n">
        <f aca="false">AW12+AW13+AW14+AW15</f>
        <v>2024.31928</v>
      </c>
      <c r="AX11" s="171" t="n">
        <f aca="false">AX12+AX13+AX14+AX15</f>
        <v>2024.31928</v>
      </c>
      <c r="AY11" s="171" t="n">
        <f aca="false">AY12+AY13+AY14+AY15</f>
        <v>0</v>
      </c>
      <c r="AZ11" s="171" t="n">
        <f aca="false">AZ12+AZ13+AZ14+AZ15</f>
        <v>0</v>
      </c>
      <c r="BA11" s="171" t="n">
        <f aca="false">BA12+BA13+BA14+BA15</f>
        <v>56018.8187133333</v>
      </c>
      <c r="BB11" s="172" t="n">
        <f aca="false">BB12+BB13+BB14+BB15</f>
        <v>-18327.34412</v>
      </c>
      <c r="BC11" s="165" t="n">
        <f aca="false">IF(AX11 = 0, 0,AX11/AU11*100)</f>
        <v>9.94670185042467</v>
      </c>
      <c r="BD11" s="173"/>
      <c r="BE11" s="174"/>
    </row>
    <row r="12" customFormat="false" ht="11.25" hidden="false" customHeight="true" outlineLevel="0" collapsed="false">
      <c r="C12" s="132"/>
      <c r="D12" s="175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0"/>
      <c r="AI12" s="176" t="s">
        <v>132</v>
      </c>
      <c r="AJ12" s="177" t="s">
        <v>133</v>
      </c>
      <c r="AK12" s="178"/>
      <c r="AL12" s="178"/>
      <c r="AM12" s="178"/>
      <c r="AN12" s="178"/>
      <c r="AO12" s="178"/>
      <c r="AP12" s="178"/>
      <c r="AQ12" s="178"/>
      <c r="AR12" s="179"/>
      <c r="AS12" s="180" t="n">
        <f aca="false">SUMIF($BM$49:$BM$304,$BN12,AS$49:AS$304)</f>
        <v>14940.29</v>
      </c>
      <c r="AT12" s="180" t="n">
        <f aca="false">SUMIF($BM$49:$BM$304,$BN12,AT$49:AT$304)</f>
        <v>10878.892</v>
      </c>
      <c r="AU12" s="180" t="n">
        <f aca="false">SUMIF($BM$49:$BM$304,$BN12,AU$49:AU$304)</f>
        <v>0</v>
      </c>
      <c r="AV12" s="180" t="n">
        <f aca="false">SUMIF($BM$49:$BM$304,$BN12,AV$49:AV$304)</f>
        <v>0</v>
      </c>
      <c r="AW12" s="180" t="n">
        <f aca="false">SUMIF($BM$49:$BM$304,$BN12,AW$49:AW$304)</f>
        <v>0</v>
      </c>
      <c r="AX12" s="180" t="n">
        <f aca="false">SUMIF($BM$49:$BM$304,$BN12,AX$49:AX$304)</f>
        <v>0</v>
      </c>
      <c r="AY12" s="180" t="n">
        <f aca="false">SUMIF($BM$49:$BM$304,$BN12,AY$49:AY$304)</f>
        <v>0</v>
      </c>
      <c r="AZ12" s="180" t="n">
        <f aca="false">SUMIF($BM$49:$BM$304,$BN12,AZ$49:AZ$304)</f>
        <v>0</v>
      </c>
      <c r="BA12" s="180" t="n">
        <f aca="false">SUMIF($BM$49:$BM$304,$BN12,BA$49:BA$304)</f>
        <v>4061.398</v>
      </c>
      <c r="BB12" s="181" t="n">
        <f aca="false">SUMIF($BM$49:$BM$304,$BN12,BB$49:BB$304)</f>
        <v>0</v>
      </c>
      <c r="BC12" s="182" t="n">
        <f aca="false">IF(AX12 = 0, 0,AX12/AU12*100)</f>
        <v>0</v>
      </c>
      <c r="BD12" s="173"/>
      <c r="BE12" s="174"/>
      <c r="BN12" s="183" t="str">
        <f aca="false">AJ12 &amp; "0"</f>
        <v>Прибыль направляемая на инвестиции0</v>
      </c>
    </row>
    <row r="13" customFormat="false" ht="11.25" hidden="false" customHeight="false" outlineLevel="0" collapsed="false">
      <c r="C13" s="132"/>
      <c r="D13" s="175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0"/>
      <c r="AI13" s="176" t="s">
        <v>134</v>
      </c>
      <c r="AJ13" s="177" t="s">
        <v>135</v>
      </c>
      <c r="AK13" s="178"/>
      <c r="AL13" s="178"/>
      <c r="AM13" s="178"/>
      <c r="AN13" s="178"/>
      <c r="AO13" s="178"/>
      <c r="AP13" s="178"/>
      <c r="AQ13" s="178"/>
      <c r="AR13" s="179"/>
      <c r="AS13" s="180" t="n">
        <f aca="false">SUMIF($BM$49:$BM$304,$BN13,AS$49:AS$304)</f>
        <v>83394.5394</v>
      </c>
      <c r="AT13" s="180" t="n">
        <f aca="false">SUMIF($BM$49:$BM$304,$BN13,AT$49:AT$304)</f>
        <v>29412.7994066667</v>
      </c>
      <c r="AU13" s="180" t="n">
        <f aca="false">SUMIF($BM$49:$BM$304,$BN13,AU$49:AU$304)</f>
        <v>20351.6634</v>
      </c>
      <c r="AV13" s="180" t="n">
        <f aca="false">SUMIF($BM$49:$BM$304,$BN13,AV$49:AV$304)</f>
        <v>520.15176</v>
      </c>
      <c r="AW13" s="180" t="n">
        <f aca="false">SUMIF($BM$49:$BM$304,$BN13,AW$49:AW$304)</f>
        <v>2024.31928</v>
      </c>
      <c r="AX13" s="180" t="n">
        <f aca="false">SUMIF($BM$49:$BM$304,$BN13,AX$49:AX$304)</f>
        <v>2024.31928</v>
      </c>
      <c r="AY13" s="180" t="n">
        <f aca="false">SUMIF($BM$49:$BM$304,$BN13,AY$49:AY$304)</f>
        <v>0</v>
      </c>
      <c r="AZ13" s="180" t="n">
        <f aca="false">SUMIF($BM$49:$BM$304,$BN13,AZ$49:AZ$304)</f>
        <v>0</v>
      </c>
      <c r="BA13" s="180" t="n">
        <f aca="false">SUMIF($BM$49:$BM$304,$BN13,BA$49:BA$304)</f>
        <v>51957.4207133333</v>
      </c>
      <c r="BB13" s="181" t="n">
        <f aca="false">SUMIF($BM$49:$BM$304,$BN13,BB$49:BB$304)</f>
        <v>-18327.34412</v>
      </c>
      <c r="BC13" s="182" t="n">
        <f aca="false">IF(AX13 = 0, 0,AX13/AU13*100)</f>
        <v>9.94670185042467</v>
      </c>
      <c r="BD13" s="173"/>
      <c r="BE13" s="174"/>
      <c r="BN13" s="183" t="str">
        <f aca="false">AJ13 &amp; "0"</f>
        <v>Амортизационные отчисления0</v>
      </c>
    </row>
    <row r="14" customFormat="false" ht="11.25" hidden="false" customHeight="false" outlineLevel="0" collapsed="false">
      <c r="C14" s="132"/>
      <c r="D14" s="175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0"/>
      <c r="AI14" s="176" t="s">
        <v>136</v>
      </c>
      <c r="AJ14" s="177" t="s">
        <v>137</v>
      </c>
      <c r="AK14" s="178"/>
      <c r="AL14" s="178"/>
      <c r="AM14" s="178"/>
      <c r="AN14" s="178"/>
      <c r="AO14" s="178"/>
      <c r="AP14" s="178"/>
      <c r="AQ14" s="178"/>
      <c r="AR14" s="179"/>
      <c r="AS14" s="180" t="n">
        <f aca="false">SUMIF($BM$49:$BM$304,$BN14,AS$49:AS$304)</f>
        <v>0</v>
      </c>
      <c r="AT14" s="180" t="n">
        <f aca="false">SUMIF($BM$49:$BM$304,$BN14,AT$49:AT$304)</f>
        <v>0</v>
      </c>
      <c r="AU14" s="180" t="n">
        <f aca="false">SUMIF($BM$49:$BM$304,$BN14,AU$49:AU$304)</f>
        <v>0</v>
      </c>
      <c r="AV14" s="180" t="n">
        <f aca="false">SUMIF($BM$49:$BM$304,$BN14,AV$49:AV$304)</f>
        <v>0</v>
      </c>
      <c r="AW14" s="180" t="n">
        <f aca="false">SUMIF($BM$49:$BM$304,$BN14,AW$49:AW$304)</f>
        <v>0</v>
      </c>
      <c r="AX14" s="180" t="n">
        <f aca="false">SUMIF($BM$49:$BM$304,$BN14,AX$49:AX$304)</f>
        <v>0</v>
      </c>
      <c r="AY14" s="180" t="n">
        <f aca="false">SUMIF($BM$49:$BM$304,$BN14,AY$49:AY$304)</f>
        <v>0</v>
      </c>
      <c r="AZ14" s="180" t="n">
        <f aca="false">SUMIF($BM$49:$BM$304,$BN14,AZ$49:AZ$304)</f>
        <v>0</v>
      </c>
      <c r="BA14" s="180" t="n">
        <f aca="false">SUMIF($BM$49:$BM$304,$BN14,BA$49:BA$304)</f>
        <v>0</v>
      </c>
      <c r="BB14" s="181" t="n">
        <f aca="false">SUMIF($BM$49:$BM$304,$BN14,BB$49:BB$304)</f>
        <v>0</v>
      </c>
      <c r="BC14" s="182" t="n">
        <f aca="false">IF(AX14 = 0, 0,AX14/AU14*100)</f>
        <v>0</v>
      </c>
      <c r="BD14" s="173"/>
      <c r="BE14" s="174"/>
      <c r="BN14" s="183" t="str">
        <f aca="false">AJ14 &amp; "0"</f>
        <v>Прочие собственные средства0</v>
      </c>
    </row>
    <row r="15" customFormat="false" ht="11.25" hidden="false" customHeight="true" outlineLevel="0" collapsed="false">
      <c r="C15" s="132"/>
      <c r="D15" s="175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0"/>
      <c r="AI15" s="176" t="s">
        <v>138</v>
      </c>
      <c r="AJ15" s="177" t="s">
        <v>139</v>
      </c>
      <c r="AK15" s="178"/>
      <c r="AL15" s="178"/>
      <c r="AM15" s="178"/>
      <c r="AN15" s="178"/>
      <c r="AO15" s="178"/>
      <c r="AP15" s="178"/>
      <c r="AQ15" s="178"/>
      <c r="AR15" s="179"/>
      <c r="AS15" s="180" t="n">
        <f aca="false">SUMIF($BM$49:$BM$304,$BN15,AS$49:AS$304)</f>
        <v>0</v>
      </c>
      <c r="AT15" s="180" t="n">
        <f aca="false">SUMIF($BM$49:$BM$304,$BN15,AT$49:AT$304)</f>
        <v>0</v>
      </c>
      <c r="AU15" s="180" t="n">
        <f aca="false">SUMIF($BM$49:$BM$304,$BN15,AU$49:AU$304)</f>
        <v>0</v>
      </c>
      <c r="AV15" s="180" t="n">
        <f aca="false">SUMIF($BM$49:$BM$304,$BN15,AV$49:AV$304)</f>
        <v>0</v>
      </c>
      <c r="AW15" s="180" t="n">
        <f aca="false">SUMIF($BM$49:$BM$304,$BN15,AW$49:AW$304)</f>
        <v>0</v>
      </c>
      <c r="AX15" s="180" t="n">
        <f aca="false">SUMIF($BM$49:$BM$304,$BN15,AX$49:AX$304)</f>
        <v>0</v>
      </c>
      <c r="AY15" s="180" t="n">
        <f aca="false">SUMIF($BM$49:$BM$304,$BN15,AY$49:AY$304)</f>
        <v>0</v>
      </c>
      <c r="AZ15" s="180" t="n">
        <f aca="false">SUMIF($BM$49:$BM$304,$BN15,AZ$49:AZ$304)</f>
        <v>0</v>
      </c>
      <c r="BA15" s="180" t="n">
        <f aca="false">SUMIF($BM$49:$BM$304,$BN15,BA$49:BA$304)</f>
        <v>0</v>
      </c>
      <c r="BB15" s="181" t="n">
        <f aca="false">SUMIF($BM$49:$BM$304,$BN15,BB$49:BB$304)</f>
        <v>0</v>
      </c>
      <c r="BC15" s="182" t="n">
        <f aca="false">IF(AX15 = 0, 0,AX15/AU15*100)</f>
        <v>0</v>
      </c>
      <c r="BD15" s="173"/>
      <c r="BE15" s="174"/>
      <c r="BN15" s="183" t="str">
        <f aca="false">AJ15 &amp; "0"</f>
        <v>За счет платы за технологическое присоединение0</v>
      </c>
    </row>
    <row r="16" customFormat="false" ht="11.25" hidden="false" customHeight="false" outlineLevel="0" collapsed="false">
      <c r="C16" s="132"/>
      <c r="D16" s="169"/>
      <c r="E16" s="161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  <c r="AI16" s="170" t="s">
        <v>140</v>
      </c>
      <c r="AJ16" s="163" t="s">
        <v>141</v>
      </c>
      <c r="AK16" s="162"/>
      <c r="AL16" s="162"/>
      <c r="AM16" s="162"/>
      <c r="AN16" s="162"/>
      <c r="AO16" s="162"/>
      <c r="AP16" s="162"/>
      <c r="AQ16" s="162"/>
      <c r="AR16" s="164"/>
      <c r="AS16" s="171" t="n">
        <f aca="false">SUM(AS17:AS19)</f>
        <v>0</v>
      </c>
      <c r="AT16" s="171" t="n">
        <f aca="false">SUM(AT17:AT19)</f>
        <v>0</v>
      </c>
      <c r="AU16" s="171" t="n">
        <f aca="false">SUM(AU17:AU19)</f>
        <v>0</v>
      </c>
      <c r="AV16" s="171" t="n">
        <f aca="false">SUM(AV17:AV19)</f>
        <v>0</v>
      </c>
      <c r="AW16" s="171" t="n">
        <f aca="false">SUM(AW17:AW19)</f>
        <v>0</v>
      </c>
      <c r="AX16" s="171" t="n">
        <f aca="false">SUM(AX17:AX19)</f>
        <v>0</v>
      </c>
      <c r="AY16" s="171" t="n">
        <f aca="false">SUM(AY17:AY19)</f>
        <v>0</v>
      </c>
      <c r="AZ16" s="171" t="n">
        <f aca="false">SUM(AZ17:AZ19)</f>
        <v>0</v>
      </c>
      <c r="BA16" s="171" t="n">
        <f aca="false">SUM(BA17:BA19)</f>
        <v>0</v>
      </c>
      <c r="BB16" s="172" t="n">
        <f aca="false">SUM(BB17:BB19)</f>
        <v>0</v>
      </c>
      <c r="BC16" s="165" t="n">
        <f aca="false">IF(AX16 = 0, 0,AX16/AU16*100)</f>
        <v>0</v>
      </c>
      <c r="BD16" s="173"/>
      <c r="BE16" s="174"/>
      <c r="BN16" s="184"/>
    </row>
    <row r="17" customFormat="false" ht="11.25" hidden="false" customHeight="false" outlineLevel="0" collapsed="false">
      <c r="C17" s="132"/>
      <c r="D17" s="175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0"/>
      <c r="AI17" s="176" t="s">
        <v>142</v>
      </c>
      <c r="AJ17" s="177" t="s">
        <v>143</v>
      </c>
      <c r="AK17" s="178"/>
      <c r="AL17" s="178"/>
      <c r="AM17" s="178"/>
      <c r="AN17" s="178"/>
      <c r="AO17" s="178"/>
      <c r="AP17" s="178"/>
      <c r="AQ17" s="178"/>
      <c r="AR17" s="179"/>
      <c r="AS17" s="180" t="n">
        <f aca="false">SUMIF($BM$49:$BM$304,$BN17,AS$49:AS$304)</f>
        <v>0</v>
      </c>
      <c r="AT17" s="180" t="n">
        <f aca="false">SUMIF($BM$49:$BM$304,$BN17,AT$49:AT$304)</f>
        <v>0</v>
      </c>
      <c r="AU17" s="180" t="n">
        <f aca="false">SUMIF($BM$49:$BM$304,$BN17,AU$49:AU$304)</f>
        <v>0</v>
      </c>
      <c r="AV17" s="180" t="n">
        <f aca="false">SUMIF($BM$49:$BM$304,$BN17,AV$49:AV$304)</f>
        <v>0</v>
      </c>
      <c r="AW17" s="180" t="n">
        <f aca="false">SUMIF($BM$49:$BM$304,$BN17,AW$49:AW$304)</f>
        <v>0</v>
      </c>
      <c r="AX17" s="180" t="n">
        <f aca="false">SUMIF($BM$49:$BM$304,$BN17,AX$49:AX$304)</f>
        <v>0</v>
      </c>
      <c r="AY17" s="180" t="n">
        <f aca="false">SUMIF($BM$49:$BM$304,$BN17,AY$49:AY$304)</f>
        <v>0</v>
      </c>
      <c r="AZ17" s="180" t="n">
        <f aca="false">SUMIF($BM$49:$BM$304,$BN17,AZ$49:AZ$304)</f>
        <v>0</v>
      </c>
      <c r="BA17" s="180" t="n">
        <f aca="false">SUMIF($BM$49:$BM$304,$BN17,BA$49:BA$304)</f>
        <v>0</v>
      </c>
      <c r="BB17" s="181" t="n">
        <f aca="false">SUMIF($BM$49:$BM$304,$BN17,BB$49:BB$304)</f>
        <v>0</v>
      </c>
      <c r="BC17" s="182" t="n">
        <f aca="false">IF(AX17 = 0, 0,AX17/AU17*100)</f>
        <v>0</v>
      </c>
      <c r="BD17" s="173"/>
      <c r="BE17" s="174"/>
      <c r="BN17" s="183" t="str">
        <f aca="false">AJ17 &amp; "0"</f>
        <v>Кредиты0</v>
      </c>
    </row>
    <row r="18" customFormat="false" ht="11.25" hidden="false" customHeight="false" outlineLevel="0" collapsed="false">
      <c r="C18" s="132"/>
      <c r="D18" s="175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0"/>
      <c r="AI18" s="176" t="s">
        <v>144</v>
      </c>
      <c r="AJ18" s="177" t="s">
        <v>145</v>
      </c>
      <c r="AK18" s="178"/>
      <c r="AL18" s="178"/>
      <c r="AM18" s="178"/>
      <c r="AN18" s="178"/>
      <c r="AO18" s="178"/>
      <c r="AP18" s="178"/>
      <c r="AQ18" s="178"/>
      <c r="AR18" s="179"/>
      <c r="AS18" s="180" t="n">
        <f aca="false">SUMIF($BM$49:$BM$304,$BN18,AS$49:AS$304)</f>
        <v>0</v>
      </c>
      <c r="AT18" s="180" t="n">
        <f aca="false">SUMIF($BM$49:$BM$304,$BN18,AT$49:AT$304)</f>
        <v>0</v>
      </c>
      <c r="AU18" s="180" t="n">
        <f aca="false">SUMIF($BM$49:$BM$304,$BN18,AU$49:AU$304)</f>
        <v>0</v>
      </c>
      <c r="AV18" s="180" t="n">
        <f aca="false">SUMIF($BM$49:$BM$304,$BN18,AV$49:AV$304)</f>
        <v>0</v>
      </c>
      <c r="AW18" s="180" t="n">
        <f aca="false">SUMIF($BM$49:$BM$304,$BN18,AW$49:AW$304)</f>
        <v>0</v>
      </c>
      <c r="AX18" s="180" t="n">
        <f aca="false">SUMIF($BM$49:$BM$304,$BN18,AX$49:AX$304)</f>
        <v>0</v>
      </c>
      <c r="AY18" s="180" t="n">
        <f aca="false">SUMIF($BM$49:$BM$304,$BN18,AY$49:AY$304)</f>
        <v>0</v>
      </c>
      <c r="AZ18" s="180" t="n">
        <f aca="false">SUMIF($BM$49:$BM$304,$BN18,AZ$49:AZ$304)</f>
        <v>0</v>
      </c>
      <c r="BA18" s="180" t="n">
        <f aca="false">SUMIF($BM$49:$BM$304,$BN18,BA$49:BA$304)</f>
        <v>0</v>
      </c>
      <c r="BB18" s="181" t="n">
        <f aca="false">SUMIF($BM$49:$BM$304,$BN18,BB$49:BB$304)</f>
        <v>0</v>
      </c>
      <c r="BC18" s="182" t="n">
        <f aca="false">IF(AX18 = 0, 0,AX18/AU18*100)</f>
        <v>0</v>
      </c>
      <c r="BD18" s="173"/>
      <c r="BE18" s="174"/>
      <c r="BN18" s="183" t="str">
        <f aca="false">AJ18 &amp; "0"</f>
        <v>Займы0</v>
      </c>
    </row>
    <row r="19" customFormat="false" ht="11.25" hidden="false" customHeight="true" outlineLevel="0" collapsed="false">
      <c r="C19" s="132"/>
      <c r="D19" s="175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0"/>
      <c r="AI19" s="176" t="s">
        <v>146</v>
      </c>
      <c r="AJ19" s="177" t="s">
        <v>147</v>
      </c>
      <c r="AK19" s="178"/>
      <c r="AL19" s="178"/>
      <c r="AM19" s="178"/>
      <c r="AN19" s="178"/>
      <c r="AO19" s="178"/>
      <c r="AP19" s="178"/>
      <c r="AQ19" s="178"/>
      <c r="AR19" s="179"/>
      <c r="AS19" s="180" t="n">
        <f aca="false">SUMIF($BM$49:$BM$304,$BN19,AS$49:AS$304)</f>
        <v>0</v>
      </c>
      <c r="AT19" s="180" t="n">
        <f aca="false">SUMIF($BM$49:$BM$304,$BN19,AT$49:AT$304)</f>
        <v>0</v>
      </c>
      <c r="AU19" s="180" t="n">
        <f aca="false">SUMIF($BM$49:$BM$304,$BN19,AU$49:AU$304)</f>
        <v>0</v>
      </c>
      <c r="AV19" s="180" t="n">
        <f aca="false">SUMIF($BM$49:$BM$304,$BN19,AV$49:AV$304)</f>
        <v>0</v>
      </c>
      <c r="AW19" s="180" t="n">
        <f aca="false">SUMIF($BM$49:$BM$304,$BN19,AW$49:AW$304)</f>
        <v>0</v>
      </c>
      <c r="AX19" s="180" t="n">
        <f aca="false">SUMIF($BM$49:$BM$304,$BN19,AX$49:AX$304)</f>
        <v>0</v>
      </c>
      <c r="AY19" s="180" t="n">
        <f aca="false">SUMIF($BM$49:$BM$304,$BN19,AY$49:AY$304)</f>
        <v>0</v>
      </c>
      <c r="AZ19" s="180" t="n">
        <f aca="false">SUMIF($BM$49:$BM$304,$BN19,AZ$49:AZ$304)</f>
        <v>0</v>
      </c>
      <c r="BA19" s="180" t="n">
        <f aca="false">SUMIF($BM$49:$BM$304,$BN19,BA$49:BA$304)</f>
        <v>0</v>
      </c>
      <c r="BB19" s="181" t="n">
        <f aca="false">SUMIF($BM$49:$BM$304,$BN19,BB$49:BB$304)</f>
        <v>0</v>
      </c>
      <c r="BC19" s="182" t="n">
        <f aca="false">IF(AX19 = 0, 0,AX19/AU19*100)</f>
        <v>0</v>
      </c>
      <c r="BD19" s="173"/>
      <c r="BN19" s="183" t="str">
        <f aca="false">AJ19 &amp; "0"</f>
        <v>Прочие привлеченные средства0</v>
      </c>
    </row>
    <row r="20" customFormat="false" ht="11.25" hidden="false" customHeight="false" outlineLevel="0" collapsed="false">
      <c r="C20" s="132"/>
      <c r="D20" s="169"/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3"/>
      <c r="AI20" s="170" t="s">
        <v>148</v>
      </c>
      <c r="AJ20" s="163" t="s">
        <v>149</v>
      </c>
      <c r="AK20" s="162"/>
      <c r="AL20" s="162"/>
      <c r="AM20" s="162"/>
      <c r="AN20" s="162"/>
      <c r="AO20" s="162"/>
      <c r="AP20" s="162"/>
      <c r="AQ20" s="162"/>
      <c r="AR20" s="164"/>
      <c r="AS20" s="171" t="n">
        <f aca="false">SUM(AS21:AS23)</f>
        <v>0</v>
      </c>
      <c r="AT20" s="171" t="n">
        <f aca="false">SUM(AT21:AT23)</f>
        <v>0</v>
      </c>
      <c r="AU20" s="171" t="n">
        <f aca="false">SUM(AU21:AU23)</f>
        <v>0</v>
      </c>
      <c r="AV20" s="171" t="n">
        <f aca="false">SUM(AV21:AV23)</f>
        <v>0</v>
      </c>
      <c r="AW20" s="171" t="n">
        <f aca="false">SUM(AW21:AW23)</f>
        <v>0</v>
      </c>
      <c r="AX20" s="171" t="n">
        <f aca="false">SUM(AX21:AX23)</f>
        <v>0</v>
      </c>
      <c r="AY20" s="171" t="n">
        <f aca="false">SUM(AY21:AY23)</f>
        <v>0</v>
      </c>
      <c r="AZ20" s="171" t="n">
        <f aca="false">SUM(AZ21:AZ23)</f>
        <v>0</v>
      </c>
      <c r="BA20" s="171" t="n">
        <f aca="false">SUM(BA21:BA23)</f>
        <v>0</v>
      </c>
      <c r="BB20" s="172" t="n">
        <f aca="false">SUM(BB21:BB23)</f>
        <v>0</v>
      </c>
      <c r="BC20" s="165" t="n">
        <f aca="false">IF(AX20 = 0, 0,AX20/AU20*100)</f>
        <v>0</v>
      </c>
      <c r="BD20" s="173"/>
      <c r="BN20" s="184"/>
    </row>
    <row r="21" customFormat="false" ht="11.25" hidden="false" customHeight="false" outlineLevel="0" collapsed="false">
      <c r="C21" s="132"/>
      <c r="D21" s="175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0"/>
      <c r="AI21" s="176" t="s">
        <v>150</v>
      </c>
      <c r="AJ21" s="177" t="s">
        <v>151</v>
      </c>
      <c r="AK21" s="178"/>
      <c r="AL21" s="178"/>
      <c r="AM21" s="178"/>
      <c r="AN21" s="178"/>
      <c r="AO21" s="178"/>
      <c r="AP21" s="178"/>
      <c r="AQ21" s="178"/>
      <c r="AR21" s="179"/>
      <c r="AS21" s="180" t="n">
        <f aca="false">SUMIF($BM$49:$BM$304,$BN21,AS$49:AS$304)</f>
        <v>0</v>
      </c>
      <c r="AT21" s="180" t="n">
        <f aca="false">SUMIF($BM$49:$BM$304,$BN21,AT$49:AT$304)</f>
        <v>0</v>
      </c>
      <c r="AU21" s="180" t="n">
        <f aca="false">SUMIF($BM$49:$BM$304,$BN21,AU$49:AU$304)</f>
        <v>0</v>
      </c>
      <c r="AV21" s="180" t="n">
        <f aca="false">SUMIF($BM$49:$BM$304,$BN21,AV$49:AV$304)</f>
        <v>0</v>
      </c>
      <c r="AW21" s="180" t="n">
        <f aca="false">SUMIF($BM$49:$BM$304,$BN21,AW$49:AW$304)</f>
        <v>0</v>
      </c>
      <c r="AX21" s="180" t="n">
        <f aca="false">SUMIF($BM$49:$BM$304,$BN21,AX$49:AX$304)</f>
        <v>0</v>
      </c>
      <c r="AY21" s="180" t="n">
        <f aca="false">SUMIF($BM$49:$BM$304,$BN21,AY$49:AY$304)</f>
        <v>0</v>
      </c>
      <c r="AZ21" s="180" t="n">
        <f aca="false">SUMIF($BM$49:$BM$304,$BN21,AZ$49:AZ$304)</f>
        <v>0</v>
      </c>
      <c r="BA21" s="180" t="n">
        <f aca="false">SUMIF($BM$49:$BM$304,$BN21,BA$49:BA$304)</f>
        <v>0</v>
      </c>
      <c r="BB21" s="181" t="n">
        <f aca="false">SUMIF($BM$49:$BM$304,$BN21,BB$49:BB$304)</f>
        <v>0</v>
      </c>
      <c r="BC21" s="182" t="n">
        <f aca="false">IF(AX21 = 0, 0,AX21/AU21*100)</f>
        <v>0</v>
      </c>
      <c r="BD21" s="173"/>
      <c r="BN21" s="183" t="str">
        <f aca="false">AJ21 &amp; "0"</f>
        <v>Федеральный бюджет0</v>
      </c>
    </row>
    <row r="22" customFormat="false" ht="11.25" hidden="false" customHeight="false" outlineLevel="0" collapsed="false">
      <c r="C22" s="132"/>
      <c r="D22" s="175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0"/>
      <c r="AI22" s="176" t="s">
        <v>152</v>
      </c>
      <c r="AJ22" s="177" t="s">
        <v>153</v>
      </c>
      <c r="AK22" s="178"/>
      <c r="AL22" s="178"/>
      <c r="AM22" s="178"/>
      <c r="AN22" s="178"/>
      <c r="AO22" s="178"/>
      <c r="AP22" s="178"/>
      <c r="AQ22" s="178"/>
      <c r="AR22" s="179"/>
      <c r="AS22" s="180" t="n">
        <f aca="false">SUMIF($BM$49:$BM$304,$BN22,AS$49:AS$304)</f>
        <v>0</v>
      </c>
      <c r="AT22" s="180" t="n">
        <f aca="false">SUMIF($BM$49:$BM$304,$BN22,AT$49:AT$304)</f>
        <v>0</v>
      </c>
      <c r="AU22" s="180" t="n">
        <f aca="false">SUMIF($BM$49:$BM$304,$BN22,AU$49:AU$304)</f>
        <v>0</v>
      </c>
      <c r="AV22" s="180" t="n">
        <f aca="false">SUMIF($BM$49:$BM$304,$BN22,AV$49:AV$304)</f>
        <v>0</v>
      </c>
      <c r="AW22" s="180" t="n">
        <f aca="false">SUMIF($BM$49:$BM$304,$BN22,AW$49:AW$304)</f>
        <v>0</v>
      </c>
      <c r="AX22" s="180" t="n">
        <f aca="false">SUMIF($BM$49:$BM$304,$BN22,AX$49:AX$304)</f>
        <v>0</v>
      </c>
      <c r="AY22" s="180" t="n">
        <f aca="false">SUMIF($BM$49:$BM$304,$BN22,AY$49:AY$304)</f>
        <v>0</v>
      </c>
      <c r="AZ22" s="180" t="n">
        <f aca="false">SUMIF($BM$49:$BM$304,$BN22,AZ$49:AZ$304)</f>
        <v>0</v>
      </c>
      <c r="BA22" s="180" t="n">
        <f aca="false">SUMIF($BM$49:$BM$304,$BN22,BA$49:BA$304)</f>
        <v>0</v>
      </c>
      <c r="BB22" s="181" t="n">
        <f aca="false">SUMIF($BM$49:$BM$304,$BN22,BB$49:BB$304)</f>
        <v>0</v>
      </c>
      <c r="BC22" s="182" t="n">
        <f aca="false">IF(AX22 = 0, 0,AX22/AU22*100)</f>
        <v>0</v>
      </c>
      <c r="BD22" s="173"/>
      <c r="BN22" s="183" t="str">
        <f aca="false">AJ22 &amp; "0"</f>
        <v>Бюджет субъекта РФ0</v>
      </c>
    </row>
    <row r="23" customFormat="false" ht="11.25" hidden="false" customHeight="true" outlineLevel="0" collapsed="false">
      <c r="C23" s="132"/>
      <c r="D23" s="175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0"/>
      <c r="AI23" s="176" t="s">
        <v>154</v>
      </c>
      <c r="AJ23" s="177" t="s">
        <v>155</v>
      </c>
      <c r="AK23" s="178"/>
      <c r="AL23" s="178"/>
      <c r="AM23" s="178"/>
      <c r="AN23" s="178"/>
      <c r="AO23" s="178"/>
      <c r="AP23" s="178"/>
      <c r="AQ23" s="178"/>
      <c r="AR23" s="179"/>
      <c r="AS23" s="180" t="n">
        <f aca="false">SUMIF($BM$49:$BM$304,$BN23,AS$49:AS$304)</f>
        <v>0</v>
      </c>
      <c r="AT23" s="180" t="n">
        <f aca="false">SUMIF($BM$49:$BM$304,$BN23,AT$49:AT$304)</f>
        <v>0</v>
      </c>
      <c r="AU23" s="180" t="n">
        <f aca="false">SUMIF($BM$49:$BM$304,$BN23,AU$49:AU$304)</f>
        <v>0</v>
      </c>
      <c r="AV23" s="180" t="n">
        <f aca="false">SUMIF($BM$49:$BM$304,$BN23,AV$49:AV$304)</f>
        <v>0</v>
      </c>
      <c r="AW23" s="180" t="n">
        <f aca="false">SUMIF($BM$49:$BM$304,$BN23,AW$49:AW$304)</f>
        <v>0</v>
      </c>
      <c r="AX23" s="180" t="n">
        <f aca="false">SUMIF($BM$49:$BM$304,$BN23,AX$49:AX$304)</f>
        <v>0</v>
      </c>
      <c r="AY23" s="180" t="n">
        <f aca="false">SUMIF($BM$49:$BM$304,$BN23,AY$49:AY$304)</f>
        <v>0</v>
      </c>
      <c r="AZ23" s="180" t="n">
        <f aca="false">SUMIF($BM$49:$BM$304,$BN23,AZ$49:AZ$304)</f>
        <v>0</v>
      </c>
      <c r="BA23" s="180" t="n">
        <f aca="false">SUMIF($BM$49:$BM$304,$BN23,BA$49:BA$304)</f>
        <v>0</v>
      </c>
      <c r="BB23" s="181" t="n">
        <f aca="false">SUMIF($BM$49:$BM$304,$BN23,BB$49:BB$304)</f>
        <v>0</v>
      </c>
      <c r="BC23" s="182" t="n">
        <f aca="false">IF(AX23 = 0, 0,AX23/AU23*100)</f>
        <v>0</v>
      </c>
      <c r="BD23" s="173"/>
      <c r="BN23" s="183" t="str">
        <f aca="false">AJ23 &amp; "0"</f>
        <v>Бюджет муниципального образования0</v>
      </c>
    </row>
    <row r="24" customFormat="false" ht="11.25" hidden="false" customHeight="true" outlineLevel="0" collapsed="false">
      <c r="C24" s="132"/>
      <c r="D24" s="169"/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  <c r="AI24" s="170" t="s">
        <v>156</v>
      </c>
      <c r="AJ24" s="163" t="s">
        <v>157</v>
      </c>
      <c r="AK24" s="162"/>
      <c r="AL24" s="162"/>
      <c r="AM24" s="162"/>
      <c r="AN24" s="162"/>
      <c r="AO24" s="162"/>
      <c r="AP24" s="162"/>
      <c r="AQ24" s="162"/>
      <c r="AR24" s="164"/>
      <c r="AS24" s="171" t="n">
        <f aca="false">SUM(AS25:AS26)</f>
        <v>0</v>
      </c>
      <c r="AT24" s="171" t="n">
        <f aca="false">SUM(AT25:AT26)</f>
        <v>0</v>
      </c>
      <c r="AU24" s="171" t="n">
        <f aca="false">SUM(AU25:AU26)</f>
        <v>0</v>
      </c>
      <c r="AV24" s="171" t="n">
        <f aca="false">SUM(AV25:AV26)</f>
        <v>0</v>
      </c>
      <c r="AW24" s="171" t="n">
        <f aca="false">SUM(AW25:AW26)</f>
        <v>0</v>
      </c>
      <c r="AX24" s="171" t="n">
        <f aca="false">SUM(AX25:AX26)</f>
        <v>0</v>
      </c>
      <c r="AY24" s="171" t="n">
        <f aca="false">SUM(AY25:AY26)</f>
        <v>0</v>
      </c>
      <c r="AZ24" s="171" t="n">
        <f aca="false">SUM(AZ25:AZ26)</f>
        <v>0</v>
      </c>
      <c r="BA24" s="171" t="n">
        <f aca="false">SUM(BA25:BA26)</f>
        <v>0</v>
      </c>
      <c r="BB24" s="172" t="n">
        <f aca="false">SUM(BB25:BB26)</f>
        <v>0</v>
      </c>
      <c r="BC24" s="165" t="n">
        <f aca="false">IF(AX24 = 0, 0,AX24/AU24*100)</f>
        <v>0</v>
      </c>
      <c r="BD24" s="173"/>
      <c r="BN24" s="184"/>
    </row>
    <row r="25" customFormat="false" ht="11.25" hidden="false" customHeight="false" outlineLevel="0" collapsed="false">
      <c r="C25" s="132"/>
      <c r="D25" s="175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0"/>
      <c r="AI25" s="176" t="s">
        <v>158</v>
      </c>
      <c r="AJ25" s="177" t="s">
        <v>159</v>
      </c>
      <c r="AK25" s="178"/>
      <c r="AL25" s="178"/>
      <c r="AM25" s="178"/>
      <c r="AN25" s="178"/>
      <c r="AO25" s="178"/>
      <c r="AP25" s="178"/>
      <c r="AQ25" s="178"/>
      <c r="AR25" s="179"/>
      <c r="AS25" s="180" t="n">
        <f aca="false">SUMIF($BM$49:$BM$304,$BN25,AS$49:AS$304)</f>
        <v>0</v>
      </c>
      <c r="AT25" s="180" t="n">
        <f aca="false">SUMIF($BM$49:$BM$304,$BN25,AT$49:AT$304)</f>
        <v>0</v>
      </c>
      <c r="AU25" s="180" t="n">
        <f aca="false">SUMIF($BM$49:$BM$304,$BN25,AU$49:AU$304)</f>
        <v>0</v>
      </c>
      <c r="AV25" s="180" t="n">
        <f aca="false">SUMIF($BM$49:$BM$304,$BN25,AV$49:AV$304)</f>
        <v>0</v>
      </c>
      <c r="AW25" s="180" t="n">
        <f aca="false">SUMIF($BM$49:$BM$304,$BN25,AW$49:AW$304)</f>
        <v>0</v>
      </c>
      <c r="AX25" s="180" t="n">
        <f aca="false">SUMIF($BM$49:$BM$304,$BN25,AX$49:AX$304)</f>
        <v>0</v>
      </c>
      <c r="AY25" s="180" t="n">
        <f aca="false">SUMIF($BM$49:$BM$304,$BN25,AY$49:AY$304)</f>
        <v>0</v>
      </c>
      <c r="AZ25" s="180" t="n">
        <f aca="false">SUMIF($BM$49:$BM$304,$BN25,AZ$49:AZ$304)</f>
        <v>0</v>
      </c>
      <c r="BA25" s="180" t="n">
        <f aca="false">SUMIF($BM$49:$BM$304,$BN25,BA$49:BA$304)</f>
        <v>0</v>
      </c>
      <c r="BB25" s="181" t="n">
        <f aca="false">SUMIF($BM$49:$BM$304,$BN25,BB$49:BB$304)</f>
        <v>0</v>
      </c>
      <c r="BC25" s="182" t="n">
        <f aca="false">IF(AX25 = 0, 0,AX25/AU25*100)</f>
        <v>0</v>
      </c>
      <c r="BD25" s="173"/>
      <c r="BN25" s="183" t="str">
        <f aca="false">AJ25 &amp; "0"</f>
        <v>Лизинг0</v>
      </c>
    </row>
    <row r="26" customFormat="false" ht="11.25" hidden="false" customHeight="false" outlineLevel="0" collapsed="false">
      <c r="C26" s="132"/>
      <c r="D26" s="175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0"/>
      <c r="AI26" s="176" t="s">
        <v>160</v>
      </c>
      <c r="AJ26" s="177" t="s">
        <v>161</v>
      </c>
      <c r="AK26" s="178"/>
      <c r="AL26" s="178"/>
      <c r="AM26" s="178"/>
      <c r="AN26" s="178"/>
      <c r="AO26" s="178"/>
      <c r="AP26" s="178"/>
      <c r="AQ26" s="178"/>
      <c r="AR26" s="179"/>
      <c r="AS26" s="180" t="n">
        <f aca="false">SUMIF($BM$49:$BM$304,$BN26,AS$49:AS$304)</f>
        <v>0</v>
      </c>
      <c r="AT26" s="180" t="n">
        <f aca="false">SUMIF($BM$49:$BM$304,$BN26,AT$49:AT$304)</f>
        <v>0</v>
      </c>
      <c r="AU26" s="180" t="n">
        <f aca="false">SUMIF($BM$49:$BM$304,$BN26,AU$49:AU$304)</f>
        <v>0</v>
      </c>
      <c r="AV26" s="180" t="n">
        <f aca="false">SUMIF($BM$49:$BM$304,$BN26,AV$49:AV$304)</f>
        <v>0</v>
      </c>
      <c r="AW26" s="180" t="n">
        <f aca="false">SUMIF($BM$49:$BM$304,$BN26,AW$49:AW$304)</f>
        <v>0</v>
      </c>
      <c r="AX26" s="180" t="n">
        <f aca="false">SUMIF($BM$49:$BM$304,$BN26,AX$49:AX$304)</f>
        <v>0</v>
      </c>
      <c r="AY26" s="180" t="n">
        <f aca="false">SUMIF($BM$49:$BM$304,$BN26,AY$49:AY$304)</f>
        <v>0</v>
      </c>
      <c r="AZ26" s="180" t="n">
        <f aca="false">SUMIF($BM$49:$BM$304,$BN26,AZ$49:AZ$304)</f>
        <v>0</v>
      </c>
      <c r="BA26" s="180" t="n">
        <f aca="false">SUMIF($BM$49:$BM$304,$BN26,BA$49:BA$304)</f>
        <v>0</v>
      </c>
      <c r="BB26" s="181" t="n">
        <f aca="false">SUMIF($BM$49:$BM$304,$BN26,BB$49:BB$304)</f>
        <v>0</v>
      </c>
      <c r="BC26" s="182" t="n">
        <f aca="false">IF(AX26 = 0, 0,AX26/AU26*100)</f>
        <v>0</v>
      </c>
      <c r="BD26" s="173"/>
      <c r="BN26" s="183" t="str">
        <f aca="false">AJ26 &amp; "0"</f>
        <v>Прочие0</v>
      </c>
    </row>
    <row r="27" customFormat="false" ht="11.25" hidden="true" customHeight="false" outlineLevel="0" collapsed="false">
      <c r="C27" s="132"/>
      <c r="D27" s="151"/>
      <c r="E27" s="152"/>
      <c r="F27" s="152"/>
      <c r="G27" s="153"/>
      <c r="H27" s="154"/>
      <c r="I27" s="154"/>
      <c r="J27" s="154"/>
      <c r="K27" s="153"/>
      <c r="L27" s="153"/>
      <c r="M27" s="154"/>
      <c r="N27" s="154"/>
      <c r="O27" s="154"/>
      <c r="P27" s="154"/>
      <c r="Q27" s="154"/>
      <c r="R27" s="152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5"/>
      <c r="AI27" s="156"/>
      <c r="AJ27" s="157" t="s">
        <v>162</v>
      </c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5"/>
      <c r="BC27" s="159"/>
      <c r="BD27" s="147"/>
      <c r="BE27" s="148"/>
    </row>
    <row r="28" customFormat="false" ht="11.25" hidden="true" customHeight="false" outlineLevel="0" collapsed="false">
      <c r="C28" s="132"/>
      <c r="D28" s="160"/>
      <c r="E28" s="161"/>
      <c r="F28" s="162"/>
      <c r="G28" s="162"/>
      <c r="H28" s="162"/>
      <c r="I28" s="162"/>
      <c r="J28" s="162"/>
      <c r="K28" s="162"/>
      <c r="L28" s="161"/>
      <c r="M28" s="161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3"/>
      <c r="AI28" s="162"/>
      <c r="AJ28" s="163" t="s">
        <v>130</v>
      </c>
      <c r="AK28" s="162"/>
      <c r="AL28" s="162"/>
      <c r="AM28" s="162"/>
      <c r="AN28" s="162"/>
      <c r="AO28" s="162"/>
      <c r="AP28" s="162"/>
      <c r="AQ28" s="162"/>
      <c r="AR28" s="164"/>
      <c r="AS28" s="165" t="n">
        <f aca="false">AS29+AS34+AS38+AS42</f>
        <v>0</v>
      </c>
      <c r="AT28" s="165" t="n">
        <f aca="false">AT29+AT34+AT38+AT42</f>
        <v>0</v>
      </c>
      <c r="AU28" s="165" t="n">
        <f aca="false">AU29+AU34+AU38+AU42</f>
        <v>0</v>
      </c>
      <c r="AV28" s="165" t="n">
        <f aca="false">AV29+AV34+AV38+AV42</f>
        <v>0</v>
      </c>
      <c r="AW28" s="165" t="n">
        <f aca="false">AW29+AW34+AW38+AW42</f>
        <v>0</v>
      </c>
      <c r="AX28" s="165" t="n">
        <f aca="false">AX29+AX34+AX38+AX42</f>
        <v>0</v>
      </c>
      <c r="AY28" s="165" t="n">
        <f aca="false">AY29+AY34+AY38+AY42</f>
        <v>0</v>
      </c>
      <c r="AZ28" s="165" t="n">
        <f aca="false">AZ29+AZ34+AZ38+AZ42</f>
        <v>0</v>
      </c>
      <c r="BA28" s="165" t="n">
        <f aca="false">BA29+BA34+BA38+BA42</f>
        <v>0</v>
      </c>
      <c r="BB28" s="166" t="n">
        <f aca="false">BB29+BB34+BB38+BB42</f>
        <v>0</v>
      </c>
      <c r="BC28" s="165" t="n">
        <f aca="false">IF(AX28 = 0, 0,AX28/AU28*100)</f>
        <v>0</v>
      </c>
      <c r="BD28" s="167"/>
      <c r="BE28" s="168"/>
      <c r="CC28" s="183" t="str">
        <f aca="false">AJ28&amp;"да"</f>
        <v>Всегода</v>
      </c>
    </row>
    <row r="29" customFormat="false" ht="11.25" hidden="true" customHeight="false" outlineLevel="0" collapsed="false">
      <c r="C29" s="132"/>
      <c r="D29" s="169"/>
      <c r="E29" s="161"/>
      <c r="F29" s="162"/>
      <c r="G29" s="162"/>
      <c r="H29" s="162"/>
      <c r="I29" s="162"/>
      <c r="J29" s="162"/>
      <c r="K29" s="162"/>
      <c r="L29" s="161"/>
      <c r="M29" s="161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3"/>
      <c r="AI29" s="170" t="n">
        <v>1</v>
      </c>
      <c r="AJ29" s="163" t="s">
        <v>131</v>
      </c>
      <c r="AK29" s="162"/>
      <c r="AL29" s="162"/>
      <c r="AM29" s="162"/>
      <c r="AN29" s="162"/>
      <c r="AO29" s="162"/>
      <c r="AP29" s="162"/>
      <c r="AQ29" s="162"/>
      <c r="AR29" s="164"/>
      <c r="AS29" s="171" t="n">
        <f aca="false">AS30+AS31+AS32+AS33</f>
        <v>0</v>
      </c>
      <c r="AT29" s="171" t="n">
        <f aca="false">AT30+AT31+AT32+AT33</f>
        <v>0</v>
      </c>
      <c r="AU29" s="171" t="n">
        <f aca="false">AU30+AU31+AU32+AU33</f>
        <v>0</v>
      </c>
      <c r="AV29" s="171" t="n">
        <f aca="false">AV30+AV31+AV32+AV33</f>
        <v>0</v>
      </c>
      <c r="AW29" s="171" t="n">
        <f aca="false">AW30+AW31+AW32+AW33</f>
        <v>0</v>
      </c>
      <c r="AX29" s="171" t="n">
        <f aca="false">AX30+AX31+AX32+AX33</f>
        <v>0</v>
      </c>
      <c r="AY29" s="171" t="n">
        <f aca="false">AY30+AY31+AY32+AY33</f>
        <v>0</v>
      </c>
      <c r="AZ29" s="171" t="n">
        <f aca="false">AZ30+AZ31+AZ32+AZ33</f>
        <v>0</v>
      </c>
      <c r="BA29" s="171" t="n">
        <f aca="false">BA30+BA31+BA32+BA33</f>
        <v>0</v>
      </c>
      <c r="BB29" s="172" t="n">
        <f aca="false">BB30+BB31+BB32+BB33</f>
        <v>0</v>
      </c>
      <c r="BC29" s="165" t="n">
        <f aca="false">IF(AX29 = 0, 0,AX29/AU29*100)</f>
        <v>0</v>
      </c>
      <c r="BD29" s="173"/>
      <c r="BE29" s="174"/>
      <c r="CC29" s="183" t="str">
        <f aca="false">AJ29&amp;"да"</f>
        <v>Собственные средствада</v>
      </c>
    </row>
    <row r="30" customFormat="false" ht="11.25" hidden="true" customHeight="true" outlineLevel="0" collapsed="false">
      <c r="C30" s="132"/>
      <c r="D30" s="175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0"/>
      <c r="AI30" s="176" t="s">
        <v>132</v>
      </c>
      <c r="AJ30" s="177" t="s">
        <v>133</v>
      </c>
      <c r="AK30" s="178"/>
      <c r="AL30" s="178"/>
      <c r="AM30" s="178"/>
      <c r="AN30" s="178"/>
      <c r="AO30" s="178"/>
      <c r="AP30" s="178"/>
      <c r="AQ30" s="178"/>
      <c r="AR30" s="179"/>
      <c r="AS30" s="180" t="n">
        <f aca="false">SUMIF($CB$49:$CB$304,$CC30,AS$49:AS$304)</f>
        <v>0</v>
      </c>
      <c r="AT30" s="180" t="n">
        <f aca="false">SUMIF($CB$49:$CB$304,$CC30,AT$49:AT$304)</f>
        <v>0</v>
      </c>
      <c r="AU30" s="180" t="n">
        <f aca="false">SUMIF($CB$49:$CB$304,$CC30,AU$49:AU$304)</f>
        <v>0</v>
      </c>
      <c r="AV30" s="180" t="n">
        <f aca="false">SUMIF($CB$49:$CB$304,$CC30,AV$49:AV$304)</f>
        <v>0</v>
      </c>
      <c r="AW30" s="180" t="n">
        <f aca="false">SUMIF($CB$49:$CB$304,$CC30,AW$49:AW$304)</f>
        <v>0</v>
      </c>
      <c r="AX30" s="180" t="n">
        <f aca="false">SUMIF($CB$49:$CB$304,$CC30,AX$49:AX$304)</f>
        <v>0</v>
      </c>
      <c r="AY30" s="180" t="n">
        <f aca="false">SUMIF($CB$49:$CB$304,$CC30,AY$49:AY$304)</f>
        <v>0</v>
      </c>
      <c r="AZ30" s="180" t="n">
        <f aca="false">SUMIF($CB$49:$CB$304,$CC30,AZ$49:AZ$304)</f>
        <v>0</v>
      </c>
      <c r="BA30" s="180" t="n">
        <f aca="false">SUMIF($CB$49:$CB$304,$CC30,BA$49:BA$304)</f>
        <v>0</v>
      </c>
      <c r="BB30" s="181" t="n">
        <f aca="false">SUMIF($CB$49:$CB$304,$CC30,BB$49:BB$304)</f>
        <v>0</v>
      </c>
      <c r="BC30" s="182" t="n">
        <f aca="false">IF(AX30 = 0, 0,AX30/AU30*100)</f>
        <v>0</v>
      </c>
      <c r="BD30" s="173"/>
      <c r="BE30" s="174"/>
      <c r="BN30" s="183" t="str">
        <f aca="false">AJ30 &amp; "0"</f>
        <v>Прибыль направляемая на инвестиции0</v>
      </c>
      <c r="CC30" s="183" t="str">
        <f aca="false">AJ30&amp;"да"</f>
        <v>Прибыль направляемая на инвестициида</v>
      </c>
    </row>
    <row r="31" customFormat="false" ht="11.25" hidden="true" customHeight="false" outlineLevel="0" collapsed="false">
      <c r="C31" s="132"/>
      <c r="D31" s="175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0"/>
      <c r="AI31" s="176" t="s">
        <v>134</v>
      </c>
      <c r="AJ31" s="177" t="s">
        <v>135</v>
      </c>
      <c r="AK31" s="178"/>
      <c r="AL31" s="178"/>
      <c r="AM31" s="178"/>
      <c r="AN31" s="178"/>
      <c r="AO31" s="178"/>
      <c r="AP31" s="178"/>
      <c r="AQ31" s="178"/>
      <c r="AR31" s="179"/>
      <c r="AS31" s="180" t="n">
        <f aca="false">SUMIF($CB$49:$CB$304,$CC31,AS$49:AS$304)</f>
        <v>0</v>
      </c>
      <c r="AT31" s="180" t="n">
        <f aca="false">SUMIF($CB$49:$CB$304,$CC31,AT$49:AT$304)</f>
        <v>0</v>
      </c>
      <c r="AU31" s="180" t="n">
        <f aca="false">SUMIF($CB$49:$CB$304,$CC31,AU$49:AU$304)</f>
        <v>0</v>
      </c>
      <c r="AV31" s="180" t="n">
        <f aca="false">SUMIF($CB$49:$CB$304,$CC31,AV$49:AV$304)</f>
        <v>0</v>
      </c>
      <c r="AW31" s="180" t="n">
        <f aca="false">SUMIF($CB$49:$CB$304,$CC31,AW$49:AW$304)</f>
        <v>0</v>
      </c>
      <c r="AX31" s="180" t="n">
        <f aca="false">SUMIF($CB$49:$CB$304,$CC31,AX$49:AX$304)</f>
        <v>0</v>
      </c>
      <c r="AY31" s="180" t="n">
        <f aca="false">SUMIF($CB$49:$CB$304,$CC31,AY$49:AY$304)</f>
        <v>0</v>
      </c>
      <c r="AZ31" s="180" t="n">
        <f aca="false">SUMIF($CB$49:$CB$304,$CC31,AZ$49:AZ$304)</f>
        <v>0</v>
      </c>
      <c r="BA31" s="180" t="n">
        <f aca="false">SUMIF($CB$49:$CB$304,$CC31,BA$49:BA$304)</f>
        <v>0</v>
      </c>
      <c r="BB31" s="181" t="n">
        <f aca="false">SUMIF($CB$49:$CB$304,$CC31,BB$49:BB$304)</f>
        <v>0</v>
      </c>
      <c r="BC31" s="182" t="n">
        <f aca="false">IF(AX31 = 0, 0,AX31/AU31*100)</f>
        <v>0</v>
      </c>
      <c r="BD31" s="173"/>
      <c r="BE31" s="174"/>
      <c r="BN31" s="183" t="str">
        <f aca="false">AJ31 &amp; "0"</f>
        <v>Амортизационные отчисления0</v>
      </c>
      <c r="CC31" s="183" t="str">
        <f aca="false">AJ31&amp;"да"</f>
        <v>Амортизационные отчисленияда</v>
      </c>
    </row>
    <row r="32" customFormat="false" ht="11.25" hidden="true" customHeight="false" outlineLevel="0" collapsed="false">
      <c r="C32" s="132"/>
      <c r="D32" s="175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0"/>
      <c r="AI32" s="176" t="s">
        <v>136</v>
      </c>
      <c r="AJ32" s="177" t="s">
        <v>137</v>
      </c>
      <c r="AK32" s="178"/>
      <c r="AL32" s="178"/>
      <c r="AM32" s="178"/>
      <c r="AN32" s="178"/>
      <c r="AO32" s="178"/>
      <c r="AP32" s="178"/>
      <c r="AQ32" s="178"/>
      <c r="AR32" s="179"/>
      <c r="AS32" s="180" t="n">
        <f aca="false">SUMIF($CB$49:$CB$304,$CC32,AS$49:AS$304)</f>
        <v>0</v>
      </c>
      <c r="AT32" s="180" t="n">
        <f aca="false">SUMIF($CB$49:$CB$304,$CC32,AT$49:AT$304)</f>
        <v>0</v>
      </c>
      <c r="AU32" s="180" t="n">
        <f aca="false">SUMIF($CB$49:$CB$304,$CC32,AU$49:AU$304)</f>
        <v>0</v>
      </c>
      <c r="AV32" s="180" t="n">
        <f aca="false">SUMIF($CB$49:$CB$304,$CC32,AV$49:AV$304)</f>
        <v>0</v>
      </c>
      <c r="AW32" s="180" t="n">
        <f aca="false">SUMIF($CB$49:$CB$304,$CC32,AW$49:AW$304)</f>
        <v>0</v>
      </c>
      <c r="AX32" s="180" t="n">
        <f aca="false">SUMIF($CB$49:$CB$304,$CC32,AX$49:AX$304)</f>
        <v>0</v>
      </c>
      <c r="AY32" s="180" t="n">
        <f aca="false">SUMIF($CB$49:$CB$304,$CC32,AY$49:AY$304)</f>
        <v>0</v>
      </c>
      <c r="AZ32" s="180" t="n">
        <f aca="false">SUMIF($CB$49:$CB$304,$CC32,AZ$49:AZ$304)</f>
        <v>0</v>
      </c>
      <c r="BA32" s="180" t="n">
        <f aca="false">SUMIF($CB$49:$CB$304,$CC32,BA$49:BA$304)</f>
        <v>0</v>
      </c>
      <c r="BB32" s="181" t="n">
        <f aca="false">SUMIF($CB$49:$CB$304,$CC32,BB$49:BB$304)</f>
        <v>0</v>
      </c>
      <c r="BC32" s="182" t="n">
        <f aca="false">IF(AX32 = 0, 0,AX32/AU32*100)</f>
        <v>0</v>
      </c>
      <c r="BD32" s="173"/>
      <c r="BE32" s="174"/>
      <c r="BN32" s="183" t="str">
        <f aca="false">AJ32 &amp; "0"</f>
        <v>Прочие собственные средства0</v>
      </c>
      <c r="CC32" s="183" t="str">
        <f aca="false">AJ32&amp;"да"</f>
        <v>Прочие собственные средствада</v>
      </c>
    </row>
    <row r="33" customFormat="false" ht="11.25" hidden="true" customHeight="true" outlineLevel="0" collapsed="false">
      <c r="C33" s="132"/>
      <c r="D33" s="175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0"/>
      <c r="AI33" s="176" t="s">
        <v>138</v>
      </c>
      <c r="AJ33" s="177" t="s">
        <v>139</v>
      </c>
      <c r="AK33" s="178"/>
      <c r="AL33" s="178"/>
      <c r="AM33" s="178"/>
      <c r="AN33" s="178"/>
      <c r="AO33" s="178"/>
      <c r="AP33" s="178"/>
      <c r="AQ33" s="178"/>
      <c r="AR33" s="179"/>
      <c r="AS33" s="180" t="n">
        <f aca="false">SUMIF($CB$49:$CB$304,$CC33,AS$49:AS$304)</f>
        <v>0</v>
      </c>
      <c r="AT33" s="180" t="n">
        <f aca="false">SUMIF($CB$49:$CB$304,$CC33,AT$49:AT$304)</f>
        <v>0</v>
      </c>
      <c r="AU33" s="180" t="n">
        <f aca="false">SUMIF($CB$49:$CB$304,$CC33,AU$49:AU$304)</f>
        <v>0</v>
      </c>
      <c r="AV33" s="180" t="n">
        <f aca="false">SUMIF($CB$49:$CB$304,$CC33,AV$49:AV$304)</f>
        <v>0</v>
      </c>
      <c r="AW33" s="180" t="n">
        <f aca="false">SUMIF($CB$49:$CB$304,$CC33,AW$49:AW$304)</f>
        <v>0</v>
      </c>
      <c r="AX33" s="180" t="n">
        <f aca="false">SUMIF($CB$49:$CB$304,$CC33,AX$49:AX$304)</f>
        <v>0</v>
      </c>
      <c r="AY33" s="180" t="n">
        <f aca="false">SUMIF($CB$49:$CB$304,$CC33,AY$49:AY$304)</f>
        <v>0</v>
      </c>
      <c r="AZ33" s="180" t="n">
        <f aca="false">SUMIF($CB$49:$CB$304,$CC33,AZ$49:AZ$304)</f>
        <v>0</v>
      </c>
      <c r="BA33" s="180" t="n">
        <f aca="false">SUMIF($CB$49:$CB$304,$CC33,BA$49:BA$304)</f>
        <v>0</v>
      </c>
      <c r="BB33" s="181" t="n">
        <f aca="false">SUMIF($CB$49:$CB$304,$CC33,BB$49:BB$304)</f>
        <v>0</v>
      </c>
      <c r="BC33" s="182" t="n">
        <f aca="false">IF(AX33 = 0, 0,AX33/AU33*100)</f>
        <v>0</v>
      </c>
      <c r="BD33" s="173"/>
      <c r="BE33" s="174"/>
      <c r="BN33" s="183" t="str">
        <f aca="false">AJ33 &amp; "0"</f>
        <v>За счет платы за технологическое присоединение0</v>
      </c>
      <c r="CC33" s="183" t="str">
        <f aca="false">AJ33&amp;"да"</f>
        <v>За счет платы за технологическое присоединениеда</v>
      </c>
    </row>
    <row r="34" customFormat="false" ht="11.25" hidden="true" customHeight="false" outlineLevel="0" collapsed="false">
      <c r="C34" s="132"/>
      <c r="D34" s="169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3"/>
      <c r="AI34" s="170" t="s">
        <v>140</v>
      </c>
      <c r="AJ34" s="163" t="s">
        <v>141</v>
      </c>
      <c r="AK34" s="162"/>
      <c r="AL34" s="162"/>
      <c r="AM34" s="162"/>
      <c r="AN34" s="162"/>
      <c r="AO34" s="162"/>
      <c r="AP34" s="162"/>
      <c r="AQ34" s="162"/>
      <c r="AR34" s="164"/>
      <c r="AS34" s="171" t="n">
        <f aca="false">SUM(AS35:AS37)</f>
        <v>0</v>
      </c>
      <c r="AT34" s="171" t="n">
        <f aca="false">SUM(AT35:AT37)</f>
        <v>0</v>
      </c>
      <c r="AU34" s="171" t="n">
        <f aca="false">SUM(AU35:AU37)</f>
        <v>0</v>
      </c>
      <c r="AV34" s="171" t="n">
        <f aca="false">SUM(AV35:AV37)</f>
        <v>0</v>
      </c>
      <c r="AW34" s="171" t="n">
        <f aca="false">SUM(AW35:AW37)</f>
        <v>0</v>
      </c>
      <c r="AX34" s="171" t="n">
        <f aca="false">SUM(AX35:AX37)</f>
        <v>0</v>
      </c>
      <c r="AY34" s="171" t="n">
        <f aca="false">SUM(AY35:AY37)</f>
        <v>0</v>
      </c>
      <c r="AZ34" s="171" t="n">
        <f aca="false">SUM(AZ35:AZ37)</f>
        <v>0</v>
      </c>
      <c r="BA34" s="171" t="n">
        <f aca="false">SUM(BA35:BA37)</f>
        <v>0</v>
      </c>
      <c r="BB34" s="172" t="n">
        <f aca="false">SUM(BB35:BB37)</f>
        <v>0</v>
      </c>
      <c r="BC34" s="165" t="n">
        <f aca="false">IF(AX34 = 0, 0,AX34/AU34*100)</f>
        <v>0</v>
      </c>
      <c r="BD34" s="173"/>
      <c r="BE34" s="174"/>
      <c r="BN34" s="184"/>
      <c r="CC34" s="183" t="str">
        <f aca="false">AJ34&amp;"да"</f>
        <v>Привлеченные средствада</v>
      </c>
    </row>
    <row r="35" customFormat="false" ht="11.25" hidden="true" customHeight="false" outlineLevel="0" collapsed="false">
      <c r="C35" s="132"/>
      <c r="D35" s="175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0"/>
      <c r="AI35" s="176" t="s">
        <v>142</v>
      </c>
      <c r="AJ35" s="177" t="s">
        <v>143</v>
      </c>
      <c r="AK35" s="178"/>
      <c r="AL35" s="178"/>
      <c r="AM35" s="178"/>
      <c r="AN35" s="178"/>
      <c r="AO35" s="178"/>
      <c r="AP35" s="178"/>
      <c r="AQ35" s="178"/>
      <c r="AR35" s="179"/>
      <c r="AS35" s="180" t="n">
        <f aca="false">SUMIF($CB$49:$CB$304,$CC35,AS$49:AS$304)</f>
        <v>0</v>
      </c>
      <c r="AT35" s="180" t="n">
        <f aca="false">SUMIF($CB$49:$CB$304,$CC35,AT$49:AT$304)</f>
        <v>0</v>
      </c>
      <c r="AU35" s="180" t="n">
        <f aca="false">SUMIF($CB$49:$CB$304,$CC35,AU$49:AU$304)</f>
        <v>0</v>
      </c>
      <c r="AV35" s="180" t="n">
        <f aca="false">SUMIF($CB$49:$CB$304,$CC35,AV$49:AV$304)</f>
        <v>0</v>
      </c>
      <c r="AW35" s="180" t="n">
        <f aca="false">SUMIF($CB$49:$CB$304,$CC35,AW$49:AW$304)</f>
        <v>0</v>
      </c>
      <c r="AX35" s="180" t="n">
        <f aca="false">SUMIF($CB$49:$CB$304,$CC35,AX$49:AX$304)</f>
        <v>0</v>
      </c>
      <c r="AY35" s="180" t="n">
        <f aca="false">SUMIF($CB$49:$CB$304,$CC35,AY$49:AY$304)</f>
        <v>0</v>
      </c>
      <c r="AZ35" s="180" t="n">
        <f aca="false">SUMIF($CB$49:$CB$304,$CC35,AZ$49:AZ$304)</f>
        <v>0</v>
      </c>
      <c r="BA35" s="180" t="n">
        <f aca="false">SUMIF($CB$49:$CB$304,$CC35,BA$49:BA$304)</f>
        <v>0</v>
      </c>
      <c r="BB35" s="181" t="n">
        <f aca="false">SUMIF($CB$49:$CB$304,$CC35,BB$49:BB$304)</f>
        <v>0</v>
      </c>
      <c r="BC35" s="182" t="n">
        <f aca="false">IF(AX35 = 0, 0,AX35/AU35*100)</f>
        <v>0</v>
      </c>
      <c r="BD35" s="173"/>
      <c r="BE35" s="174"/>
      <c r="BN35" s="183" t="str">
        <f aca="false">AJ35 &amp; "0"</f>
        <v>Кредиты0</v>
      </c>
      <c r="CC35" s="183" t="str">
        <f aca="false">AJ35&amp;"да"</f>
        <v>Кредитыда</v>
      </c>
    </row>
    <row r="36" customFormat="false" ht="11.25" hidden="true" customHeight="false" outlineLevel="0" collapsed="false">
      <c r="C36" s="132"/>
      <c r="D36" s="175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0"/>
      <c r="AI36" s="176" t="s">
        <v>144</v>
      </c>
      <c r="AJ36" s="177" t="s">
        <v>145</v>
      </c>
      <c r="AK36" s="178"/>
      <c r="AL36" s="178"/>
      <c r="AM36" s="178"/>
      <c r="AN36" s="178"/>
      <c r="AO36" s="178"/>
      <c r="AP36" s="178"/>
      <c r="AQ36" s="178"/>
      <c r="AR36" s="179"/>
      <c r="AS36" s="180" t="n">
        <f aca="false">SUMIF($CB$49:$CB$304,$CC36,AS$49:AS$304)</f>
        <v>0</v>
      </c>
      <c r="AT36" s="180" t="n">
        <f aca="false">SUMIF($CB$49:$CB$304,$CC36,AT$49:AT$304)</f>
        <v>0</v>
      </c>
      <c r="AU36" s="180" t="n">
        <f aca="false">SUMIF($CB$49:$CB$304,$CC36,AU$49:AU$304)</f>
        <v>0</v>
      </c>
      <c r="AV36" s="180" t="n">
        <f aca="false">SUMIF($CB$49:$CB$304,$CC36,AV$49:AV$304)</f>
        <v>0</v>
      </c>
      <c r="AW36" s="180" t="n">
        <f aca="false">SUMIF($CB$49:$CB$304,$CC36,AW$49:AW$304)</f>
        <v>0</v>
      </c>
      <c r="AX36" s="180" t="n">
        <f aca="false">SUMIF($CB$49:$CB$304,$CC36,AX$49:AX$304)</f>
        <v>0</v>
      </c>
      <c r="AY36" s="180" t="n">
        <f aca="false">SUMIF($CB$49:$CB$304,$CC36,AY$49:AY$304)</f>
        <v>0</v>
      </c>
      <c r="AZ36" s="180" t="n">
        <f aca="false">SUMIF($CB$49:$CB$304,$CC36,AZ$49:AZ$304)</f>
        <v>0</v>
      </c>
      <c r="BA36" s="180" t="n">
        <f aca="false">SUMIF($CB$49:$CB$304,$CC36,BA$49:BA$304)</f>
        <v>0</v>
      </c>
      <c r="BB36" s="181" t="n">
        <f aca="false">SUMIF($CB$49:$CB$304,$CC36,BB$49:BB$304)</f>
        <v>0</v>
      </c>
      <c r="BC36" s="182" t="n">
        <f aca="false">IF(AX36 = 0, 0,AX36/AU36*100)</f>
        <v>0</v>
      </c>
      <c r="BD36" s="173"/>
      <c r="BE36" s="174"/>
      <c r="BN36" s="183" t="str">
        <f aca="false">AJ36 &amp; "0"</f>
        <v>Займы0</v>
      </c>
      <c r="CC36" s="183" t="str">
        <f aca="false">AJ36&amp;"да"</f>
        <v>Займыда</v>
      </c>
    </row>
    <row r="37" customFormat="false" ht="11.25" hidden="true" customHeight="true" outlineLevel="0" collapsed="false">
      <c r="C37" s="132"/>
      <c r="D37" s="175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0"/>
      <c r="AI37" s="176" t="s">
        <v>146</v>
      </c>
      <c r="AJ37" s="177" t="s">
        <v>147</v>
      </c>
      <c r="AK37" s="178"/>
      <c r="AL37" s="178"/>
      <c r="AM37" s="178"/>
      <c r="AN37" s="178"/>
      <c r="AO37" s="178"/>
      <c r="AP37" s="178"/>
      <c r="AQ37" s="178"/>
      <c r="AR37" s="179"/>
      <c r="AS37" s="180" t="n">
        <f aca="false">SUMIF($CB$49:$CB$304,$CC37,AS$49:AS$304)</f>
        <v>0</v>
      </c>
      <c r="AT37" s="180" t="n">
        <f aca="false">SUMIF($CB$49:$CB$304,$CC37,AT$49:AT$304)</f>
        <v>0</v>
      </c>
      <c r="AU37" s="180" t="n">
        <f aca="false">SUMIF($CB$49:$CB$304,$CC37,AU$49:AU$304)</f>
        <v>0</v>
      </c>
      <c r="AV37" s="180" t="n">
        <f aca="false">SUMIF($CB$49:$CB$304,$CC37,AV$49:AV$304)</f>
        <v>0</v>
      </c>
      <c r="AW37" s="180" t="n">
        <f aca="false">SUMIF($CB$49:$CB$304,$CC37,AW$49:AW$304)</f>
        <v>0</v>
      </c>
      <c r="AX37" s="180" t="n">
        <f aca="false">SUMIF($CB$49:$CB$304,$CC37,AX$49:AX$304)</f>
        <v>0</v>
      </c>
      <c r="AY37" s="180" t="n">
        <f aca="false">SUMIF($CB$49:$CB$304,$CC37,AY$49:AY$304)</f>
        <v>0</v>
      </c>
      <c r="AZ37" s="180" t="n">
        <f aca="false">SUMIF($CB$49:$CB$304,$CC37,AZ$49:AZ$304)</f>
        <v>0</v>
      </c>
      <c r="BA37" s="180" t="n">
        <f aca="false">SUMIF($CB$49:$CB$304,$CC37,BA$49:BA$304)</f>
        <v>0</v>
      </c>
      <c r="BB37" s="181" t="n">
        <f aca="false">SUMIF($CB$49:$CB$304,$CC37,BB$49:BB$304)</f>
        <v>0</v>
      </c>
      <c r="BC37" s="182" t="n">
        <f aca="false">IF(AX37 = 0, 0,AX37/AU37*100)</f>
        <v>0</v>
      </c>
      <c r="BD37" s="173"/>
      <c r="BN37" s="183" t="str">
        <f aca="false">AJ37 &amp; "0"</f>
        <v>Прочие привлеченные средства0</v>
      </c>
      <c r="CC37" s="183" t="str">
        <f aca="false">AJ37&amp;"да"</f>
        <v>Прочие привлеченные средствада</v>
      </c>
    </row>
    <row r="38" customFormat="false" ht="11.25" hidden="true" customHeight="false" outlineLevel="0" collapsed="false">
      <c r="C38" s="132"/>
      <c r="D38" s="169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3"/>
      <c r="AI38" s="170" t="s">
        <v>148</v>
      </c>
      <c r="AJ38" s="163" t="s">
        <v>149</v>
      </c>
      <c r="AK38" s="162"/>
      <c r="AL38" s="162"/>
      <c r="AM38" s="162"/>
      <c r="AN38" s="162"/>
      <c r="AO38" s="162"/>
      <c r="AP38" s="162"/>
      <c r="AQ38" s="162"/>
      <c r="AR38" s="164"/>
      <c r="AS38" s="171" t="n">
        <f aca="false">SUM(AS39:AS41)</f>
        <v>0</v>
      </c>
      <c r="AT38" s="171" t="n">
        <f aca="false">SUM(AT39:AT41)</f>
        <v>0</v>
      </c>
      <c r="AU38" s="171" t="n">
        <f aca="false">SUM(AU39:AU41)</f>
        <v>0</v>
      </c>
      <c r="AV38" s="171" t="n">
        <f aca="false">SUM(AV39:AV41)</f>
        <v>0</v>
      </c>
      <c r="AW38" s="171" t="n">
        <f aca="false">SUM(AW39:AW41)</f>
        <v>0</v>
      </c>
      <c r="AX38" s="171" t="n">
        <f aca="false">SUM(AX39:AX41)</f>
        <v>0</v>
      </c>
      <c r="AY38" s="171" t="n">
        <f aca="false">SUM(AY39:AY41)</f>
        <v>0</v>
      </c>
      <c r="AZ38" s="171" t="n">
        <f aca="false">SUM(AZ39:AZ41)</f>
        <v>0</v>
      </c>
      <c r="BA38" s="171" t="n">
        <f aca="false">SUM(BA39:BA41)</f>
        <v>0</v>
      </c>
      <c r="BB38" s="172" t="n">
        <f aca="false">SUM(BB39:BB41)</f>
        <v>0</v>
      </c>
      <c r="BC38" s="165" t="n">
        <f aca="false">IF(AX38 = 0, 0,AX38/AU38*100)</f>
        <v>0</v>
      </c>
      <c r="BD38" s="173"/>
      <c r="BN38" s="184"/>
      <c r="CC38" s="183" t="str">
        <f aca="false">AJ38&amp;"да"</f>
        <v>Бюджетное финансированиеда</v>
      </c>
    </row>
    <row r="39" customFormat="false" ht="11.25" hidden="true" customHeight="false" outlineLevel="0" collapsed="false">
      <c r="C39" s="132"/>
      <c r="D39" s="175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0"/>
      <c r="AI39" s="176" t="s">
        <v>150</v>
      </c>
      <c r="AJ39" s="177" t="s">
        <v>151</v>
      </c>
      <c r="AK39" s="178"/>
      <c r="AL39" s="178"/>
      <c r="AM39" s="178"/>
      <c r="AN39" s="178"/>
      <c r="AO39" s="178"/>
      <c r="AP39" s="178"/>
      <c r="AQ39" s="178"/>
      <c r="AR39" s="179"/>
      <c r="AS39" s="180" t="n">
        <f aca="false">SUMIF($CB$49:$CB$304,$CC39,AS$49:AS$304)</f>
        <v>0</v>
      </c>
      <c r="AT39" s="180" t="n">
        <f aca="false">SUMIF($CB$49:$CB$304,$CC39,AT$49:AT$304)</f>
        <v>0</v>
      </c>
      <c r="AU39" s="180" t="n">
        <f aca="false">SUMIF($CB$49:$CB$304,$CC39,AU$49:AU$304)</f>
        <v>0</v>
      </c>
      <c r="AV39" s="180" t="n">
        <f aca="false">SUMIF($CB$49:$CB$304,$CC39,AV$49:AV$304)</f>
        <v>0</v>
      </c>
      <c r="AW39" s="180" t="n">
        <f aca="false">SUMIF($CB$49:$CB$304,$CC39,AW$49:AW$304)</f>
        <v>0</v>
      </c>
      <c r="AX39" s="180" t="n">
        <f aca="false">SUMIF($CB$49:$CB$304,$CC39,AX$49:AX$304)</f>
        <v>0</v>
      </c>
      <c r="AY39" s="180" t="n">
        <f aca="false">SUMIF($CB$49:$CB$304,$CC39,AY$49:AY$304)</f>
        <v>0</v>
      </c>
      <c r="AZ39" s="180" t="n">
        <f aca="false">SUMIF($CB$49:$CB$304,$CC39,AZ$49:AZ$304)</f>
        <v>0</v>
      </c>
      <c r="BA39" s="180" t="n">
        <f aca="false">SUMIF($CB$49:$CB$304,$CC39,BA$49:BA$304)</f>
        <v>0</v>
      </c>
      <c r="BB39" s="181" t="n">
        <f aca="false">SUMIF($CB$49:$CB$304,$CC39,BB$49:BB$304)</f>
        <v>0</v>
      </c>
      <c r="BC39" s="182" t="n">
        <f aca="false">IF(AX39 = 0, 0,AX39/AU39*100)</f>
        <v>0</v>
      </c>
      <c r="BD39" s="173"/>
      <c r="BN39" s="183" t="str">
        <f aca="false">AJ39 &amp; "0"</f>
        <v>Федеральный бюджет0</v>
      </c>
      <c r="CC39" s="183" t="str">
        <f aca="false">AJ39&amp;"да"</f>
        <v>Федеральный бюджетда</v>
      </c>
    </row>
    <row r="40" customFormat="false" ht="11.25" hidden="true" customHeight="false" outlineLevel="0" collapsed="false">
      <c r="C40" s="132"/>
      <c r="D40" s="175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0"/>
      <c r="AI40" s="176" t="s">
        <v>152</v>
      </c>
      <c r="AJ40" s="177" t="s">
        <v>153</v>
      </c>
      <c r="AK40" s="178"/>
      <c r="AL40" s="178"/>
      <c r="AM40" s="178"/>
      <c r="AN40" s="178"/>
      <c r="AO40" s="178"/>
      <c r="AP40" s="178"/>
      <c r="AQ40" s="178"/>
      <c r="AR40" s="179"/>
      <c r="AS40" s="180" t="n">
        <f aca="false">SUMIF($CB$49:$CB$304,$CC40,AS$49:AS$304)</f>
        <v>0</v>
      </c>
      <c r="AT40" s="180" t="n">
        <f aca="false">SUMIF($CB$49:$CB$304,$CC40,AT$49:AT$304)</f>
        <v>0</v>
      </c>
      <c r="AU40" s="180" t="n">
        <f aca="false">SUMIF($CB$49:$CB$304,$CC40,AU$49:AU$304)</f>
        <v>0</v>
      </c>
      <c r="AV40" s="180" t="n">
        <f aca="false">SUMIF($CB$49:$CB$304,$CC40,AV$49:AV$304)</f>
        <v>0</v>
      </c>
      <c r="AW40" s="180" t="n">
        <f aca="false">SUMIF($CB$49:$CB$304,$CC40,AW$49:AW$304)</f>
        <v>0</v>
      </c>
      <c r="AX40" s="180" t="n">
        <f aca="false">SUMIF($CB$49:$CB$304,$CC40,AX$49:AX$304)</f>
        <v>0</v>
      </c>
      <c r="AY40" s="180" t="n">
        <f aca="false">SUMIF($CB$49:$CB$304,$CC40,AY$49:AY$304)</f>
        <v>0</v>
      </c>
      <c r="AZ40" s="180" t="n">
        <f aca="false">SUMIF($CB$49:$CB$304,$CC40,AZ$49:AZ$304)</f>
        <v>0</v>
      </c>
      <c r="BA40" s="180" t="n">
        <f aca="false">SUMIF($CB$49:$CB$304,$CC40,BA$49:BA$304)</f>
        <v>0</v>
      </c>
      <c r="BB40" s="181" t="n">
        <f aca="false">SUMIF($CB$49:$CB$304,$CC40,BB$49:BB$304)</f>
        <v>0</v>
      </c>
      <c r="BC40" s="182" t="n">
        <f aca="false">IF(AX40 = 0, 0,AX40/AU40*100)</f>
        <v>0</v>
      </c>
      <c r="BD40" s="173"/>
      <c r="BN40" s="183" t="str">
        <f aca="false">AJ40 &amp; "0"</f>
        <v>Бюджет субъекта РФ0</v>
      </c>
      <c r="CC40" s="183" t="str">
        <f aca="false">AJ40&amp;"да"</f>
        <v>Бюджет субъекта РФда</v>
      </c>
    </row>
    <row r="41" customFormat="false" ht="11.25" hidden="true" customHeight="true" outlineLevel="0" collapsed="false">
      <c r="C41" s="132"/>
      <c r="D41" s="175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0"/>
      <c r="AI41" s="176" t="s">
        <v>154</v>
      </c>
      <c r="AJ41" s="177" t="s">
        <v>155</v>
      </c>
      <c r="AK41" s="178"/>
      <c r="AL41" s="178"/>
      <c r="AM41" s="178"/>
      <c r="AN41" s="178"/>
      <c r="AO41" s="178"/>
      <c r="AP41" s="178"/>
      <c r="AQ41" s="178"/>
      <c r="AR41" s="179"/>
      <c r="AS41" s="180" t="n">
        <f aca="false">SUMIF($CB$49:$CB$304,$CC41,AS$49:AS$304)</f>
        <v>0</v>
      </c>
      <c r="AT41" s="180" t="n">
        <f aca="false">SUMIF($CB$49:$CB$304,$CC41,AT$49:AT$304)</f>
        <v>0</v>
      </c>
      <c r="AU41" s="180" t="n">
        <f aca="false">SUMIF($CB$49:$CB$304,$CC41,AU$49:AU$304)</f>
        <v>0</v>
      </c>
      <c r="AV41" s="180" t="n">
        <f aca="false">SUMIF($CB$49:$CB$304,$CC41,AV$49:AV$304)</f>
        <v>0</v>
      </c>
      <c r="AW41" s="180" t="n">
        <f aca="false">SUMIF($CB$49:$CB$304,$CC41,AW$49:AW$304)</f>
        <v>0</v>
      </c>
      <c r="AX41" s="180" t="n">
        <f aca="false">SUMIF($CB$49:$CB$304,$CC41,AX$49:AX$304)</f>
        <v>0</v>
      </c>
      <c r="AY41" s="180" t="n">
        <f aca="false">SUMIF($CB$49:$CB$304,$CC41,AY$49:AY$304)</f>
        <v>0</v>
      </c>
      <c r="AZ41" s="180" t="n">
        <f aca="false">SUMIF($CB$49:$CB$304,$CC41,AZ$49:AZ$304)</f>
        <v>0</v>
      </c>
      <c r="BA41" s="180" t="n">
        <f aca="false">SUMIF($CB$49:$CB$304,$CC41,BA$49:BA$304)</f>
        <v>0</v>
      </c>
      <c r="BB41" s="181" t="n">
        <f aca="false">SUMIF($CB$49:$CB$304,$CC41,BB$49:BB$304)</f>
        <v>0</v>
      </c>
      <c r="BC41" s="182" t="n">
        <f aca="false">IF(AX41 = 0, 0,AX41/AU41*100)</f>
        <v>0</v>
      </c>
      <c r="BD41" s="173"/>
      <c r="BN41" s="183" t="str">
        <f aca="false">AJ41 &amp; "0"</f>
        <v>Бюджет муниципального образования0</v>
      </c>
      <c r="CC41" s="183" t="str">
        <f aca="false">AJ41&amp;"да"</f>
        <v>Бюджет муниципального образованияда</v>
      </c>
    </row>
    <row r="42" customFormat="false" ht="11.25" hidden="true" customHeight="true" outlineLevel="0" collapsed="false">
      <c r="C42" s="132"/>
      <c r="D42" s="169"/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3"/>
      <c r="AI42" s="170" t="s">
        <v>156</v>
      </c>
      <c r="AJ42" s="163" t="s">
        <v>157</v>
      </c>
      <c r="AK42" s="162"/>
      <c r="AL42" s="162"/>
      <c r="AM42" s="162"/>
      <c r="AN42" s="162"/>
      <c r="AO42" s="162"/>
      <c r="AP42" s="162"/>
      <c r="AQ42" s="162"/>
      <c r="AR42" s="164"/>
      <c r="AS42" s="171" t="n">
        <f aca="false">SUM(AS43:AS44)</f>
        <v>0</v>
      </c>
      <c r="AT42" s="171" t="n">
        <f aca="false">SUM(AT43:AT44)</f>
        <v>0</v>
      </c>
      <c r="AU42" s="171" t="n">
        <f aca="false">SUM(AU43:AU44)</f>
        <v>0</v>
      </c>
      <c r="AV42" s="171" t="n">
        <f aca="false">SUM(AV43:AV44)</f>
        <v>0</v>
      </c>
      <c r="AW42" s="171" t="n">
        <f aca="false">SUM(AW43:AW44)</f>
        <v>0</v>
      </c>
      <c r="AX42" s="171" t="n">
        <f aca="false">SUM(AX43:AX44)</f>
        <v>0</v>
      </c>
      <c r="AY42" s="171" t="n">
        <f aca="false">SUM(AY43:AY44)</f>
        <v>0</v>
      </c>
      <c r="AZ42" s="171" t="n">
        <f aca="false">SUM(AZ43:AZ44)</f>
        <v>0</v>
      </c>
      <c r="BA42" s="171" t="n">
        <f aca="false">SUM(BA43:BA44)</f>
        <v>0</v>
      </c>
      <c r="BB42" s="172" t="n">
        <f aca="false">SUM(BB43:BB44)</f>
        <v>0</v>
      </c>
      <c r="BC42" s="165" t="n">
        <f aca="false">IF(AX42 = 0, 0,AX42/AU42*100)</f>
        <v>0</v>
      </c>
      <c r="BD42" s="173"/>
      <c r="BN42" s="184"/>
      <c r="CC42" s="183" t="str">
        <f aca="false">AJ42&amp;"да"</f>
        <v>Прочие источники финансированияда</v>
      </c>
    </row>
    <row r="43" customFormat="false" ht="11.25" hidden="true" customHeight="false" outlineLevel="0" collapsed="false">
      <c r="C43" s="132"/>
      <c r="D43" s="175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0"/>
      <c r="AI43" s="176" t="s">
        <v>158</v>
      </c>
      <c r="AJ43" s="177" t="s">
        <v>159</v>
      </c>
      <c r="AK43" s="178"/>
      <c r="AL43" s="178"/>
      <c r="AM43" s="178"/>
      <c r="AN43" s="178"/>
      <c r="AO43" s="178"/>
      <c r="AP43" s="178"/>
      <c r="AQ43" s="178"/>
      <c r="AR43" s="179"/>
      <c r="AS43" s="180" t="n">
        <f aca="false">SUMIF($CB$49:$CB$304,$CC43,AS$49:AS$304)</f>
        <v>0</v>
      </c>
      <c r="AT43" s="180" t="n">
        <f aca="false">SUMIF($CB$49:$CB$304,$CC43,AT$49:AT$304)</f>
        <v>0</v>
      </c>
      <c r="AU43" s="180" t="n">
        <f aca="false">SUMIF($CB$49:$CB$304,$CC43,AU$49:AU$304)</f>
        <v>0</v>
      </c>
      <c r="AV43" s="180" t="n">
        <f aca="false">SUMIF($CB$49:$CB$304,$CC43,AV$49:AV$304)</f>
        <v>0</v>
      </c>
      <c r="AW43" s="180" t="n">
        <f aca="false">SUMIF($CB$49:$CB$304,$CC43,AW$49:AW$304)</f>
        <v>0</v>
      </c>
      <c r="AX43" s="180" t="n">
        <f aca="false">SUMIF($CB$49:$CB$304,$CC43,AX$49:AX$304)</f>
        <v>0</v>
      </c>
      <c r="AY43" s="180" t="n">
        <f aca="false">SUMIF($CB$49:$CB$304,$CC43,AY$49:AY$304)</f>
        <v>0</v>
      </c>
      <c r="AZ43" s="180" t="n">
        <f aca="false">SUMIF($CB$49:$CB$304,$CC43,AZ$49:AZ$304)</f>
        <v>0</v>
      </c>
      <c r="BA43" s="180" t="n">
        <f aca="false">SUMIF($CB$49:$CB$304,$CC43,BA$49:BA$304)</f>
        <v>0</v>
      </c>
      <c r="BB43" s="181" t="n">
        <f aca="false">SUMIF($CB$49:$CB$304,$CC43,BB$49:BB$304)</f>
        <v>0</v>
      </c>
      <c r="BC43" s="182" t="n">
        <f aca="false">IF(AX43 = 0, 0,AX43/AU43*100)</f>
        <v>0</v>
      </c>
      <c r="BD43" s="173"/>
      <c r="BN43" s="183" t="str">
        <f aca="false">AJ43 &amp; "0"</f>
        <v>Лизинг0</v>
      </c>
      <c r="CC43" s="183" t="str">
        <f aca="false">AJ43&amp;"да"</f>
        <v>Лизингда</v>
      </c>
    </row>
    <row r="44" customFormat="false" ht="11.25" hidden="true" customHeight="false" outlineLevel="0" collapsed="false">
      <c r="C44" s="132"/>
      <c r="D44" s="175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0"/>
      <c r="AI44" s="176" t="s">
        <v>160</v>
      </c>
      <c r="AJ44" s="185" t="s">
        <v>161</v>
      </c>
      <c r="AK44" s="186"/>
      <c r="AL44" s="186"/>
      <c r="AM44" s="186"/>
      <c r="AN44" s="186"/>
      <c r="AO44" s="186"/>
      <c r="AP44" s="186"/>
      <c r="AQ44" s="186"/>
      <c r="AR44" s="187"/>
      <c r="AS44" s="180" t="n">
        <f aca="false">SUMIF($CB$49:$CB$304,$CC44,AS$49:AS$304)</f>
        <v>0</v>
      </c>
      <c r="AT44" s="180" t="n">
        <f aca="false">SUMIF($CB$49:$CB$304,$CC44,AT$49:AT$304)</f>
        <v>0</v>
      </c>
      <c r="AU44" s="180" t="n">
        <f aca="false">SUMIF($CB$49:$CB$304,$CC44,AU$49:AU$304)</f>
        <v>0</v>
      </c>
      <c r="AV44" s="180" t="n">
        <f aca="false">SUMIF($CB$49:$CB$304,$CC44,AV$49:AV$304)</f>
        <v>0</v>
      </c>
      <c r="AW44" s="180" t="n">
        <f aca="false">SUMIF($CB$49:$CB$304,$CC44,AW$49:AW$304)</f>
        <v>0</v>
      </c>
      <c r="AX44" s="180" t="n">
        <f aca="false">SUMIF($CB$49:$CB$304,$CC44,AX$49:AX$304)</f>
        <v>0</v>
      </c>
      <c r="AY44" s="180" t="n">
        <f aca="false">SUMIF($CB$49:$CB$304,$CC44,AY$49:AY$304)</f>
        <v>0</v>
      </c>
      <c r="AZ44" s="180" t="n">
        <f aca="false">SUMIF($CB$49:$CB$304,$CC44,AZ$49:AZ$304)</f>
        <v>0</v>
      </c>
      <c r="BA44" s="180" t="n">
        <f aca="false">SUMIF($CB$49:$CB$304,$CC44,BA$49:BA$304)</f>
        <v>0</v>
      </c>
      <c r="BB44" s="181" t="n">
        <f aca="false">SUMIF($CB$49:$CB$304,$CC44,BB$49:BB$304)</f>
        <v>0</v>
      </c>
      <c r="BC44" s="188" t="n">
        <f aca="false">IF(AX44 = 0, 0,AX44/AU44*100)</f>
        <v>0</v>
      </c>
      <c r="BD44" s="173"/>
      <c r="BN44" s="183" t="str">
        <f aca="false">AJ44 &amp; "0"</f>
        <v>Прочие0</v>
      </c>
      <c r="CC44" s="183" t="str">
        <f aca="false">AJ44&amp;"да"</f>
        <v>Прочиеда</v>
      </c>
    </row>
    <row r="45" customFormat="false" ht="15" hidden="false" customHeight="true" outlineLevel="0" collapsed="false">
      <c r="C45" s="132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74"/>
      <c r="BD45" s="174"/>
      <c r="BE45" s="174"/>
      <c r="BF45" s="174"/>
      <c r="BG45" s="174"/>
      <c r="BH45" s="174"/>
    </row>
    <row r="46" customFormat="false" ht="15" hidden="false" customHeight="true" outlineLevel="0" collapsed="false">
      <c r="C46" s="132"/>
      <c r="D46" s="191" t="s">
        <v>163</v>
      </c>
      <c r="E46" s="192"/>
      <c r="F46" s="192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73"/>
    </row>
    <row r="47" customFormat="false" ht="20.25" hidden="false" customHeight="true" outlineLevel="0" collapsed="false">
      <c r="C47" s="132"/>
      <c r="D47" s="141" t="s">
        <v>91</v>
      </c>
      <c r="E47" s="141" t="s">
        <v>92</v>
      </c>
      <c r="F47" s="141" t="s">
        <v>93</v>
      </c>
      <c r="G47" s="142" t="s">
        <v>94</v>
      </c>
      <c r="H47" s="142" t="s">
        <v>95</v>
      </c>
      <c r="I47" s="142"/>
      <c r="J47" s="142"/>
      <c r="K47" s="142" t="s">
        <v>96</v>
      </c>
      <c r="L47" s="142" t="s">
        <v>97</v>
      </c>
      <c r="M47" s="142" t="s">
        <v>98</v>
      </c>
      <c r="N47" s="142"/>
      <c r="O47" s="142" t="s">
        <v>99</v>
      </c>
      <c r="P47" s="142"/>
      <c r="Q47" s="143"/>
      <c r="R47" s="144" t="s">
        <v>100</v>
      </c>
      <c r="S47" s="142" t="s">
        <v>101</v>
      </c>
      <c r="T47" s="142" t="s">
        <v>102</v>
      </c>
      <c r="U47" s="142" t="s">
        <v>103</v>
      </c>
      <c r="V47" s="142" t="s">
        <v>104</v>
      </c>
      <c r="W47" s="142"/>
      <c r="X47" s="142"/>
      <c r="Y47" s="142"/>
      <c r="Z47" s="142"/>
      <c r="AA47" s="142"/>
      <c r="AB47" s="142"/>
      <c r="AC47" s="142" t="s">
        <v>95</v>
      </c>
      <c r="AD47" s="142"/>
      <c r="AE47" s="142"/>
      <c r="AF47" s="142"/>
      <c r="AG47" s="142"/>
      <c r="AH47" s="143"/>
      <c r="AI47" s="144" t="s">
        <v>105</v>
      </c>
      <c r="AJ47" s="142" t="s">
        <v>106</v>
      </c>
      <c r="AK47" s="142" t="s">
        <v>107</v>
      </c>
      <c r="AL47" s="142" t="s">
        <v>108</v>
      </c>
      <c r="AM47" s="142" t="s">
        <v>109</v>
      </c>
      <c r="AN47" s="142" t="s">
        <v>110</v>
      </c>
      <c r="AO47" s="142" t="s">
        <v>111</v>
      </c>
      <c r="AP47" s="142" t="s">
        <v>112</v>
      </c>
      <c r="AQ47" s="142" t="s">
        <v>113</v>
      </c>
      <c r="AR47" s="142" t="s">
        <v>114</v>
      </c>
      <c r="AS47" s="142" t="s">
        <v>115</v>
      </c>
      <c r="AT47" s="145" t="e">
        <f aca="false">"Факт за прошлые периоды по 31.12." &amp; #NAME? -1</f>
        <v>#N/A</v>
      </c>
      <c r="AU47" s="142" t="str">
        <f aca="false">"Утверждено на "&amp;Титульный!$F$9&amp;" год ¹"</f>
        <v>Утверждено на 2021 год ¹</v>
      </c>
      <c r="AV47" s="142" t="str">
        <f aca="false">"Факт за I полугодие " &amp; Титульный!$F$9 &amp; " года ²³"</f>
        <v>Факт за I полугодие 2021 года ²³</v>
      </c>
      <c r="AW47" s="142" t="str">
        <f aca="false">"Всего факт за " &amp; Титульный!$F$10 &amp; " " &amp; Титульный!$F$9 &amp; " года ²³"</f>
        <v>Всего факт за год 2021 года ²³</v>
      </c>
      <c r="AX47" s="142" t="e">
        <f aca="false">"Факт за " &amp; #NAME? &amp; " год (в соответствии с запланированными по инвестиционной программе мероприятиями)²³"</f>
        <v>#N/A</v>
      </c>
      <c r="AY47" s="142" t="e">
        <f aca="false">"Профинансировано (реализовано) (факт) в " &amp; #NAME? &amp; " году за предущие периоды реализации ИП (если мероприятие не было предусмотрено в плане " &amp; #NAME? &amp; " года)"</f>
        <v>#N/A</v>
      </c>
      <c r="AZ47" s="142" t="e">
        <f aca="false">"Профинансировано (реализовано) (факт) в " &amp; #NAME? &amp; " году за будущие периоды реализации ИП (если мероприятие не было предусмотрено в плане " &amp; #NAME? &amp; " года)"</f>
        <v>#N/A</v>
      </c>
      <c r="BA47" s="142" t="s">
        <v>164</v>
      </c>
      <c r="BB47" s="150" t="s">
        <v>117</v>
      </c>
      <c r="BC47" s="194" t="s">
        <v>165</v>
      </c>
      <c r="BD47" s="194"/>
      <c r="BE47" s="194"/>
      <c r="BF47" s="194"/>
      <c r="BG47" s="195" t="s">
        <v>166</v>
      </c>
      <c r="BH47" s="195"/>
      <c r="BI47" s="173"/>
    </row>
    <row r="48" customFormat="false" ht="59.25" hidden="false" customHeight="true" outlineLevel="0" collapsed="false">
      <c r="C48" s="132"/>
      <c r="D48" s="141"/>
      <c r="E48" s="141"/>
      <c r="F48" s="141"/>
      <c r="G48" s="142"/>
      <c r="H48" s="142" t="s">
        <v>118</v>
      </c>
      <c r="I48" s="142" t="s">
        <v>119</v>
      </c>
      <c r="J48" s="142" t="s">
        <v>120</v>
      </c>
      <c r="K48" s="142"/>
      <c r="L48" s="142"/>
      <c r="M48" s="142" t="s">
        <v>121</v>
      </c>
      <c r="N48" s="142" t="s">
        <v>38</v>
      </c>
      <c r="O48" s="142" t="s">
        <v>122</v>
      </c>
      <c r="P48" s="142" t="s">
        <v>123</v>
      </c>
      <c r="Q48" s="149"/>
      <c r="R48" s="144"/>
      <c r="S48" s="142"/>
      <c r="T48" s="142"/>
      <c r="U48" s="142"/>
      <c r="V48" s="142" t="s">
        <v>118</v>
      </c>
      <c r="W48" s="142" t="s">
        <v>119</v>
      </c>
      <c r="X48" s="142" t="s">
        <v>120</v>
      </c>
      <c r="Y48" s="142" t="s">
        <v>124</v>
      </c>
      <c r="Z48" s="142" t="s">
        <v>120</v>
      </c>
      <c r="AA48" s="142" t="s">
        <v>125</v>
      </c>
      <c r="AB48" s="142" t="s">
        <v>126</v>
      </c>
      <c r="AC48" s="142" t="s">
        <v>118</v>
      </c>
      <c r="AD48" s="142" t="s">
        <v>119</v>
      </c>
      <c r="AE48" s="142" t="s">
        <v>120</v>
      </c>
      <c r="AF48" s="142" t="s">
        <v>124</v>
      </c>
      <c r="AG48" s="142" t="s">
        <v>120</v>
      </c>
      <c r="AH48" s="149"/>
      <c r="AI48" s="144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5"/>
      <c r="AU48" s="142"/>
      <c r="AV48" s="142"/>
      <c r="AW48" s="142"/>
      <c r="AX48" s="142"/>
      <c r="AY48" s="142"/>
      <c r="AZ48" s="142"/>
      <c r="BA48" s="142"/>
      <c r="BB48" s="150"/>
      <c r="BC48" s="194" t="s">
        <v>167</v>
      </c>
      <c r="BD48" s="194" t="s">
        <v>168</v>
      </c>
      <c r="BE48" s="142" t="s">
        <v>169</v>
      </c>
      <c r="BF48" s="142" t="s">
        <v>170</v>
      </c>
      <c r="BG48" s="195" t="s">
        <v>166</v>
      </c>
      <c r="BH48" s="195" t="s">
        <v>171</v>
      </c>
      <c r="BI48" s="173"/>
    </row>
    <row r="49" customFormat="false" ht="12.75" hidden="false" customHeight="true" outlineLevel="0" collapsed="false">
      <c r="C49" s="132"/>
      <c r="D49" s="196"/>
      <c r="E49" s="196"/>
      <c r="F49" s="196"/>
      <c r="G49" s="163" t="s">
        <v>130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97" t="s">
        <v>130</v>
      </c>
      <c r="AK49" s="197"/>
      <c r="AL49" s="197"/>
      <c r="AM49" s="197"/>
      <c r="AN49" s="197"/>
      <c r="AO49" s="197"/>
      <c r="AP49" s="197"/>
      <c r="AQ49" s="197"/>
      <c r="AR49" s="197"/>
      <c r="AS49" s="165" t="n">
        <f aca="false">SUMIF($BI50:$BI290,"&lt;&gt;1",AS50:AS290)</f>
        <v>98334.8294</v>
      </c>
      <c r="AT49" s="165" t="n">
        <f aca="false">SUMIF($BI50:$BI290,"&lt;&gt;1",AT50:AT290)</f>
        <v>40291.6914066667</v>
      </c>
      <c r="AU49" s="165" t="n">
        <f aca="false">SUMIF($BI50:$BI290,"&lt;&gt;1",AU50:AU290)</f>
        <v>20351.6634</v>
      </c>
      <c r="AV49" s="165" t="n">
        <f aca="false">SUMIF($BI50:$BI290,"&lt;&gt;1",AV50:AV290)</f>
        <v>520.15176</v>
      </c>
      <c r="AW49" s="165" t="n">
        <f aca="false">SUMIF($BI50:$BI290,"&lt;&gt;1",AW50:AW290)</f>
        <v>2024.31928</v>
      </c>
      <c r="AX49" s="165" t="n">
        <f aca="false">SUMIF($BI50:$BI290,"&lt;&gt;1",AX50:AX290)</f>
        <v>2024.31928</v>
      </c>
      <c r="AY49" s="165" t="n">
        <f aca="false">SUMIF($BI50:$BI290,"&lt;&gt;1",AY50:AY290)</f>
        <v>0</v>
      </c>
      <c r="AZ49" s="165" t="n">
        <f aca="false">SUMIF($BI50:$BI290,"&lt;&gt;1",AZ50:AZ290)</f>
        <v>0</v>
      </c>
      <c r="BA49" s="165" t="n">
        <f aca="false">SUMIF($BI50:$BI290,"&lt;&gt;1",BA50:BA290)</f>
        <v>56018.8187133333</v>
      </c>
      <c r="BB49" s="198"/>
      <c r="BC49" s="199"/>
      <c r="BD49" s="199"/>
      <c r="BE49" s="199"/>
      <c r="BF49" s="199"/>
      <c r="BG49" s="199"/>
      <c r="BH49" s="199"/>
      <c r="BI49" s="173"/>
    </row>
    <row r="50" customFormat="false" ht="12" hidden="true" customHeight="true" outlineLevel="0" collapsed="false">
      <c r="C50" s="132"/>
      <c r="D50" s="189" t="n">
        <v>0</v>
      </c>
      <c r="E50" s="189"/>
      <c r="F50" s="189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73"/>
    </row>
    <row r="51" customFormat="false" ht="11.25" hidden="false" customHeight="true" outlineLevel="0" collapsed="false">
      <c r="C51" s="200"/>
      <c r="D51" s="201" t="n">
        <v>1</v>
      </c>
      <c r="E51" s="202" t="s">
        <v>172</v>
      </c>
      <c r="F51" s="202" t="s">
        <v>173</v>
      </c>
      <c r="G51" s="202" t="s">
        <v>174</v>
      </c>
      <c r="H51" s="202" t="s">
        <v>175</v>
      </c>
      <c r="I51" s="202" t="s">
        <v>175</v>
      </c>
      <c r="J51" s="202" t="s">
        <v>176</v>
      </c>
      <c r="K51" s="203" t="n">
        <v>5</v>
      </c>
      <c r="L51" s="203" t="n">
        <v>2019</v>
      </c>
      <c r="M51" s="204" t="s">
        <v>177</v>
      </c>
      <c r="N51" s="204" t="n">
        <v>2019</v>
      </c>
      <c r="O51" s="205" t="n">
        <v>100.000196422877</v>
      </c>
      <c r="P51" s="206" t="n">
        <v>100</v>
      </c>
      <c r="Q51" s="207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9"/>
      <c r="BJ51" s="184"/>
      <c r="BK51" s="184"/>
      <c r="BL51" s="184"/>
      <c r="BM51" s="184"/>
      <c r="BN51" s="184"/>
      <c r="BO51" s="184"/>
    </row>
    <row r="52" customFormat="false" ht="11.25" hidden="false" customHeight="true" outlineLevel="0" collapsed="false">
      <c r="C52" s="200"/>
      <c r="D52" s="201"/>
      <c r="E52" s="202"/>
      <c r="F52" s="202"/>
      <c r="G52" s="202"/>
      <c r="H52" s="202"/>
      <c r="I52" s="202"/>
      <c r="J52" s="202"/>
      <c r="K52" s="203"/>
      <c r="L52" s="203"/>
      <c r="M52" s="204"/>
      <c r="N52" s="204"/>
      <c r="O52" s="205"/>
      <c r="P52" s="206"/>
      <c r="Q52" s="210"/>
      <c r="R52" s="211" t="n">
        <v>1</v>
      </c>
      <c r="S52" s="212" t="s">
        <v>178</v>
      </c>
      <c r="T52" s="212" t="s">
        <v>179</v>
      </c>
      <c r="U52" s="212" t="s">
        <v>180</v>
      </c>
      <c r="V52" s="212" t="s">
        <v>181</v>
      </c>
      <c r="W52" s="212" t="s">
        <v>181</v>
      </c>
      <c r="X52" s="212" t="s">
        <v>176</v>
      </c>
      <c r="Y52" s="212" t="s">
        <v>182</v>
      </c>
      <c r="Z52" s="212" t="s">
        <v>183</v>
      </c>
      <c r="AA52" s="212" t="s">
        <v>184</v>
      </c>
      <c r="AB52" s="212" t="s">
        <v>185</v>
      </c>
      <c r="AC52" s="212" t="s">
        <v>175</v>
      </c>
      <c r="AD52" s="212" t="s">
        <v>175</v>
      </c>
      <c r="AE52" s="212" t="s">
        <v>176</v>
      </c>
      <c r="AF52" s="212" t="s">
        <v>182</v>
      </c>
      <c r="AG52" s="212" t="s">
        <v>183</v>
      </c>
      <c r="AH52" s="213"/>
      <c r="AI52" s="214"/>
      <c r="AJ52" s="215"/>
      <c r="AK52" s="215"/>
      <c r="AL52" s="215"/>
      <c r="AM52" s="215"/>
      <c r="AN52" s="215"/>
      <c r="AO52" s="215"/>
      <c r="AP52" s="215"/>
      <c r="AQ52" s="215"/>
      <c r="AR52" s="215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161"/>
      <c r="BD52" s="161"/>
      <c r="BE52" s="161"/>
      <c r="BF52" s="161"/>
      <c r="BG52" s="161"/>
      <c r="BH52" s="161"/>
      <c r="BI52" s="209"/>
      <c r="BJ52" s="217"/>
      <c r="BK52" s="217"/>
      <c r="BL52" s="217"/>
      <c r="BM52" s="184"/>
      <c r="BN52" s="217"/>
      <c r="BO52" s="217"/>
      <c r="BP52" s="217"/>
      <c r="BQ52" s="217"/>
      <c r="BR52" s="217"/>
    </row>
    <row r="53" customFormat="false" ht="15" hidden="false" customHeight="true" outlineLevel="0" collapsed="false">
      <c r="C53" s="200"/>
      <c r="D53" s="201"/>
      <c r="E53" s="202"/>
      <c r="F53" s="202"/>
      <c r="G53" s="202"/>
      <c r="H53" s="202"/>
      <c r="I53" s="202"/>
      <c r="J53" s="202"/>
      <c r="K53" s="203"/>
      <c r="L53" s="203"/>
      <c r="M53" s="204"/>
      <c r="N53" s="204"/>
      <c r="O53" s="205"/>
      <c r="P53" s="206"/>
      <c r="Q53" s="210"/>
      <c r="R53" s="211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8"/>
      <c r="AI53" s="219" t="s">
        <v>186</v>
      </c>
      <c r="AJ53" s="220" t="s">
        <v>135</v>
      </c>
      <c r="AK53" s="221" t="s">
        <v>55</v>
      </c>
      <c r="AL53" s="221"/>
      <c r="AM53" s="221"/>
      <c r="AN53" s="221"/>
      <c r="AO53" s="221"/>
      <c r="AP53" s="221"/>
      <c r="AQ53" s="221"/>
      <c r="AR53" s="221"/>
      <c r="AS53" s="222" t="n">
        <v>1527.317</v>
      </c>
      <c r="AT53" s="222" t="n">
        <v>0</v>
      </c>
      <c r="AU53" s="222" t="n">
        <v>0</v>
      </c>
      <c r="AV53" s="222" t="n">
        <v>0</v>
      </c>
      <c r="AW53" s="223" t="n">
        <f aca="false">AX53+AY53+AZ53</f>
        <v>0</v>
      </c>
      <c r="AX53" s="224"/>
      <c r="AY53" s="224"/>
      <c r="AZ53" s="225"/>
      <c r="BA53" s="222" t="n">
        <f aca="false">AS53-AT53-AW53</f>
        <v>1527.317</v>
      </c>
      <c r="BB53" s="222" t="n">
        <f aca="false">AX53-AU53</f>
        <v>0</v>
      </c>
      <c r="BC53" s="224"/>
      <c r="BD53" s="224"/>
      <c r="BE53" s="226"/>
      <c r="BF53" s="224"/>
      <c r="BG53" s="227"/>
      <c r="BH53" s="228"/>
      <c r="BI53" s="209" t="n">
        <v>0</v>
      </c>
      <c r="BJ53" s="217"/>
      <c r="BK53" s="217"/>
      <c r="BM53" s="183" t="str">
        <f aca="false">AJ53 &amp; BI53</f>
        <v>Амортизационные отчисления0</v>
      </c>
      <c r="BN53" s="217"/>
      <c r="BO53" s="217"/>
      <c r="BP53" s="217"/>
      <c r="BQ53" s="217"/>
      <c r="CB53" s="183" t="str">
        <f aca="false">AJ53 &amp; AK53</f>
        <v>Амортизационные отчислениянет</v>
      </c>
      <c r="CC53" s="184"/>
    </row>
    <row r="54" customFormat="false" ht="15" hidden="false" customHeight="true" outlineLevel="0" collapsed="false">
      <c r="C54" s="200"/>
      <c r="D54" s="201"/>
      <c r="E54" s="202"/>
      <c r="F54" s="202"/>
      <c r="G54" s="202"/>
      <c r="H54" s="202"/>
      <c r="I54" s="202"/>
      <c r="J54" s="202"/>
      <c r="K54" s="203"/>
      <c r="L54" s="203"/>
      <c r="M54" s="204"/>
      <c r="N54" s="204"/>
      <c r="O54" s="205"/>
      <c r="P54" s="206"/>
      <c r="Q54" s="210"/>
      <c r="R54" s="211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8"/>
      <c r="AI54" s="219" t="s">
        <v>140</v>
      </c>
      <c r="AJ54" s="220" t="s">
        <v>133</v>
      </c>
      <c r="AK54" s="221" t="s">
        <v>55</v>
      </c>
      <c r="AL54" s="221"/>
      <c r="AM54" s="221"/>
      <c r="AN54" s="221"/>
      <c r="AO54" s="221"/>
      <c r="AP54" s="221"/>
      <c r="AQ54" s="221"/>
      <c r="AR54" s="221"/>
      <c r="AS54" s="222" t="n">
        <v>0</v>
      </c>
      <c r="AT54" s="222" t="n">
        <v>1527.32</v>
      </c>
      <c r="AU54" s="222" t="n">
        <v>0</v>
      </c>
      <c r="AV54" s="222" t="n">
        <v>0</v>
      </c>
      <c r="AW54" s="223" t="n">
        <f aca="false">AX54+AY54+AZ54</f>
        <v>0</v>
      </c>
      <c r="AX54" s="224"/>
      <c r="AY54" s="224"/>
      <c r="AZ54" s="225"/>
      <c r="BA54" s="222" t="n">
        <f aca="false">AS54-AT54-AW54</f>
        <v>-1527.32</v>
      </c>
      <c r="BB54" s="222" t="n">
        <f aca="false">AX54-AU54</f>
        <v>0</v>
      </c>
      <c r="BC54" s="224"/>
      <c r="BD54" s="224"/>
      <c r="BE54" s="226"/>
      <c r="BF54" s="224"/>
      <c r="BG54" s="227"/>
      <c r="BH54" s="228"/>
      <c r="BI54" s="209" t="n">
        <v>0</v>
      </c>
      <c r="BJ54" s="217"/>
      <c r="BK54" s="217"/>
      <c r="BM54" s="183" t="str">
        <f aca="false">AJ54 &amp; BI54</f>
        <v>Прибыль направляемая на инвестиции0</v>
      </c>
      <c r="BN54" s="217"/>
      <c r="BO54" s="217"/>
      <c r="BP54" s="217"/>
      <c r="BQ54" s="217"/>
      <c r="CB54" s="183" t="str">
        <f aca="false">AJ54 &amp; AK54</f>
        <v>Прибыль направляемая на инвестициинет</v>
      </c>
      <c r="CC54" s="184"/>
    </row>
    <row r="55" customFormat="false" ht="11.25" hidden="false" customHeight="true" outlineLevel="0" collapsed="false">
      <c r="C55" s="200"/>
      <c r="D55" s="201" t="n">
        <v>2</v>
      </c>
      <c r="E55" s="202" t="s">
        <v>172</v>
      </c>
      <c r="F55" s="202" t="s">
        <v>173</v>
      </c>
      <c r="G55" s="202" t="s">
        <v>187</v>
      </c>
      <c r="H55" s="202" t="s">
        <v>175</v>
      </c>
      <c r="I55" s="202" t="s">
        <v>175</v>
      </c>
      <c r="J55" s="202" t="s">
        <v>176</v>
      </c>
      <c r="K55" s="203" t="n">
        <v>5</v>
      </c>
      <c r="L55" s="203" t="n">
        <v>2021</v>
      </c>
      <c r="M55" s="204" t="s">
        <v>177</v>
      </c>
      <c r="N55" s="204" t="n">
        <v>2023</v>
      </c>
      <c r="O55" s="205" t="n">
        <v>0</v>
      </c>
      <c r="P55" s="206" t="n">
        <v>0</v>
      </c>
      <c r="Q55" s="207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9"/>
      <c r="BJ55" s="184"/>
      <c r="BK55" s="184"/>
      <c r="BL55" s="184"/>
      <c r="BM55" s="184"/>
      <c r="BN55" s="184"/>
      <c r="BO55" s="184"/>
    </row>
    <row r="56" customFormat="false" ht="11.25" hidden="false" customHeight="true" outlineLevel="0" collapsed="false">
      <c r="C56" s="200"/>
      <c r="D56" s="201"/>
      <c r="E56" s="202"/>
      <c r="F56" s="202"/>
      <c r="G56" s="202"/>
      <c r="H56" s="202"/>
      <c r="I56" s="202"/>
      <c r="J56" s="202"/>
      <c r="K56" s="203"/>
      <c r="L56" s="203"/>
      <c r="M56" s="204"/>
      <c r="N56" s="204"/>
      <c r="O56" s="205"/>
      <c r="P56" s="206"/>
      <c r="Q56" s="210"/>
      <c r="R56" s="211" t="n">
        <v>1</v>
      </c>
      <c r="S56" s="212" t="s">
        <v>178</v>
      </c>
      <c r="T56" s="212" t="s">
        <v>179</v>
      </c>
      <c r="U56" s="212" t="s">
        <v>180</v>
      </c>
      <c r="V56" s="212" t="s">
        <v>181</v>
      </c>
      <c r="W56" s="212" t="s">
        <v>181</v>
      </c>
      <c r="X56" s="212" t="s">
        <v>176</v>
      </c>
      <c r="Y56" s="212" t="s">
        <v>182</v>
      </c>
      <c r="Z56" s="212" t="s">
        <v>183</v>
      </c>
      <c r="AA56" s="212" t="s">
        <v>184</v>
      </c>
      <c r="AB56" s="212" t="s">
        <v>185</v>
      </c>
      <c r="AC56" s="212" t="s">
        <v>175</v>
      </c>
      <c r="AD56" s="212" t="s">
        <v>175</v>
      </c>
      <c r="AE56" s="212" t="s">
        <v>176</v>
      </c>
      <c r="AF56" s="212" t="s">
        <v>182</v>
      </c>
      <c r="AG56" s="212" t="s">
        <v>183</v>
      </c>
      <c r="AH56" s="213"/>
      <c r="AI56" s="214"/>
      <c r="AJ56" s="215"/>
      <c r="AK56" s="215"/>
      <c r="AL56" s="215"/>
      <c r="AM56" s="215"/>
      <c r="AN56" s="215"/>
      <c r="AO56" s="215"/>
      <c r="AP56" s="215"/>
      <c r="AQ56" s="215"/>
      <c r="AR56" s="215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161"/>
      <c r="BD56" s="161"/>
      <c r="BE56" s="161"/>
      <c r="BF56" s="161"/>
      <c r="BG56" s="161"/>
      <c r="BH56" s="161"/>
      <c r="BI56" s="209"/>
      <c r="BJ56" s="217"/>
      <c r="BK56" s="217"/>
      <c r="BL56" s="217"/>
      <c r="BM56" s="184"/>
      <c r="BN56" s="217"/>
      <c r="BO56" s="217"/>
      <c r="BP56" s="217"/>
      <c r="BQ56" s="217"/>
      <c r="BR56" s="217"/>
    </row>
    <row r="57" customFormat="false" ht="15" hidden="false" customHeight="true" outlineLevel="0" collapsed="false">
      <c r="C57" s="200"/>
      <c r="D57" s="201"/>
      <c r="E57" s="202"/>
      <c r="F57" s="202"/>
      <c r="G57" s="202"/>
      <c r="H57" s="202"/>
      <c r="I57" s="202"/>
      <c r="J57" s="202"/>
      <c r="K57" s="203"/>
      <c r="L57" s="203"/>
      <c r="M57" s="204"/>
      <c r="N57" s="204"/>
      <c r="O57" s="205"/>
      <c r="P57" s="206"/>
      <c r="Q57" s="210"/>
      <c r="R57" s="211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8"/>
      <c r="AI57" s="219" t="s">
        <v>186</v>
      </c>
      <c r="AJ57" s="220" t="s">
        <v>135</v>
      </c>
      <c r="AK57" s="221" t="s">
        <v>55</v>
      </c>
      <c r="AL57" s="221"/>
      <c r="AM57" s="221"/>
      <c r="AN57" s="221"/>
      <c r="AO57" s="221"/>
      <c r="AP57" s="221"/>
      <c r="AQ57" s="221"/>
      <c r="AR57" s="221"/>
      <c r="AS57" s="222" t="n">
        <v>0</v>
      </c>
      <c r="AT57" s="222" t="n">
        <v>0</v>
      </c>
      <c r="AU57" s="222" t="n">
        <v>0</v>
      </c>
      <c r="AV57" s="222" t="n">
        <v>0</v>
      </c>
      <c r="AW57" s="223" t="n">
        <f aca="false">AX57+AY57+AZ57</f>
        <v>0</v>
      </c>
      <c r="AX57" s="224"/>
      <c r="AY57" s="224"/>
      <c r="AZ57" s="225"/>
      <c r="BA57" s="222" t="n">
        <f aca="false">AS57-AT57-AW57</f>
        <v>0</v>
      </c>
      <c r="BB57" s="222" t="n">
        <f aca="false">AX57-AU57</f>
        <v>0</v>
      </c>
      <c r="BC57" s="224"/>
      <c r="BD57" s="224"/>
      <c r="BE57" s="226"/>
      <c r="BF57" s="224"/>
      <c r="BG57" s="227"/>
      <c r="BH57" s="228"/>
      <c r="BI57" s="209" t="n">
        <v>0</v>
      </c>
      <c r="BJ57" s="217"/>
      <c r="BK57" s="217"/>
      <c r="BM57" s="183" t="str">
        <f aca="false">AJ57 &amp; BI57</f>
        <v>Амортизационные отчисления0</v>
      </c>
      <c r="BN57" s="217"/>
      <c r="BO57" s="217"/>
      <c r="BP57" s="217"/>
      <c r="BQ57" s="217"/>
      <c r="CB57" s="183" t="str">
        <f aca="false">AJ57 &amp; AK57</f>
        <v>Амортизационные отчислениянет</v>
      </c>
      <c r="CC57" s="184"/>
    </row>
    <row r="58" customFormat="false" ht="15" hidden="false" customHeight="true" outlineLevel="0" collapsed="false">
      <c r="C58" s="200"/>
      <c r="D58" s="201"/>
      <c r="E58" s="202"/>
      <c r="F58" s="202"/>
      <c r="G58" s="202"/>
      <c r="H58" s="202"/>
      <c r="I58" s="202"/>
      <c r="J58" s="202"/>
      <c r="K58" s="203"/>
      <c r="L58" s="203"/>
      <c r="M58" s="204"/>
      <c r="N58" s="204"/>
      <c r="O58" s="205"/>
      <c r="P58" s="206"/>
      <c r="Q58" s="210"/>
      <c r="R58" s="211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8"/>
      <c r="AI58" s="219" t="s">
        <v>140</v>
      </c>
      <c r="AJ58" s="220" t="s">
        <v>133</v>
      </c>
      <c r="AK58" s="221" t="s">
        <v>55</v>
      </c>
      <c r="AL58" s="221"/>
      <c r="AM58" s="221"/>
      <c r="AN58" s="221"/>
      <c r="AO58" s="221"/>
      <c r="AP58" s="221"/>
      <c r="AQ58" s="221"/>
      <c r="AR58" s="221"/>
      <c r="AS58" s="222" t="n">
        <v>0</v>
      </c>
      <c r="AT58" s="222" t="n">
        <v>0</v>
      </c>
      <c r="AU58" s="222" t="n">
        <v>0</v>
      </c>
      <c r="AV58" s="222" t="n">
        <v>0</v>
      </c>
      <c r="AW58" s="223" t="n">
        <f aca="false">AX58+AY58+AZ58</f>
        <v>0</v>
      </c>
      <c r="AX58" s="224"/>
      <c r="AY58" s="224"/>
      <c r="AZ58" s="225"/>
      <c r="BA58" s="222" t="n">
        <f aca="false">AS58-AT58-AW58</f>
        <v>0</v>
      </c>
      <c r="BB58" s="222" t="n">
        <f aca="false">AX58-AU58</f>
        <v>0</v>
      </c>
      <c r="BC58" s="224"/>
      <c r="BD58" s="224"/>
      <c r="BE58" s="226"/>
      <c r="BF58" s="224"/>
      <c r="BG58" s="227"/>
      <c r="BH58" s="228"/>
      <c r="BI58" s="209" t="n">
        <v>0</v>
      </c>
      <c r="BJ58" s="217"/>
      <c r="BK58" s="217"/>
      <c r="BM58" s="183" t="str">
        <f aca="false">AJ58 &amp; BI58</f>
        <v>Прибыль направляемая на инвестиции0</v>
      </c>
      <c r="BN58" s="217"/>
      <c r="BO58" s="217"/>
      <c r="BP58" s="217"/>
      <c r="BQ58" s="217"/>
      <c r="CB58" s="183" t="str">
        <f aca="false">AJ58 &amp; AK58</f>
        <v>Прибыль направляемая на инвестициинет</v>
      </c>
      <c r="CC58" s="184"/>
    </row>
    <row r="59" customFormat="false" ht="11.25" hidden="false" customHeight="true" outlineLevel="0" collapsed="false">
      <c r="C59" s="200"/>
      <c r="D59" s="201" t="n">
        <v>3</v>
      </c>
      <c r="E59" s="202" t="s">
        <v>172</v>
      </c>
      <c r="F59" s="202" t="s">
        <v>173</v>
      </c>
      <c r="G59" s="202" t="s">
        <v>188</v>
      </c>
      <c r="H59" s="202" t="s">
        <v>175</v>
      </c>
      <c r="I59" s="202" t="s">
        <v>175</v>
      </c>
      <c r="J59" s="202" t="s">
        <v>176</v>
      </c>
      <c r="K59" s="203" t="n">
        <v>5</v>
      </c>
      <c r="L59" s="203" t="n">
        <v>2020</v>
      </c>
      <c r="M59" s="204" t="s">
        <v>177</v>
      </c>
      <c r="N59" s="204" t="n">
        <v>2021</v>
      </c>
      <c r="O59" s="205" t="n">
        <v>1.68500513926567</v>
      </c>
      <c r="P59" s="206" t="n">
        <v>1.69</v>
      </c>
      <c r="Q59" s="207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9"/>
      <c r="BJ59" s="184"/>
      <c r="BK59" s="184"/>
      <c r="BL59" s="184"/>
      <c r="BM59" s="184"/>
      <c r="BN59" s="184"/>
      <c r="BO59" s="184"/>
    </row>
    <row r="60" customFormat="false" ht="11.25" hidden="false" customHeight="true" outlineLevel="0" collapsed="false">
      <c r="C60" s="200"/>
      <c r="D60" s="201"/>
      <c r="E60" s="202"/>
      <c r="F60" s="202"/>
      <c r="G60" s="202"/>
      <c r="H60" s="202"/>
      <c r="I60" s="202"/>
      <c r="J60" s="202"/>
      <c r="K60" s="203"/>
      <c r="L60" s="203"/>
      <c r="M60" s="204"/>
      <c r="N60" s="204"/>
      <c r="O60" s="205"/>
      <c r="P60" s="206"/>
      <c r="Q60" s="210"/>
      <c r="R60" s="211" t="n">
        <v>1</v>
      </c>
      <c r="S60" s="212" t="s">
        <v>178</v>
      </c>
      <c r="T60" s="212" t="s">
        <v>179</v>
      </c>
      <c r="U60" s="212" t="s">
        <v>180</v>
      </c>
      <c r="V60" s="212" t="s">
        <v>181</v>
      </c>
      <c r="W60" s="212" t="s">
        <v>181</v>
      </c>
      <c r="X60" s="212" t="s">
        <v>176</v>
      </c>
      <c r="Y60" s="212" t="s">
        <v>182</v>
      </c>
      <c r="Z60" s="212" t="s">
        <v>183</v>
      </c>
      <c r="AA60" s="212" t="s">
        <v>184</v>
      </c>
      <c r="AB60" s="212" t="s">
        <v>185</v>
      </c>
      <c r="AC60" s="212" t="s">
        <v>175</v>
      </c>
      <c r="AD60" s="212" t="s">
        <v>175</v>
      </c>
      <c r="AE60" s="212" t="s">
        <v>176</v>
      </c>
      <c r="AF60" s="212" t="s">
        <v>182</v>
      </c>
      <c r="AG60" s="212" t="s">
        <v>183</v>
      </c>
      <c r="AH60" s="213"/>
      <c r="AI60" s="214"/>
      <c r="AJ60" s="215"/>
      <c r="AK60" s="215"/>
      <c r="AL60" s="215"/>
      <c r="AM60" s="215"/>
      <c r="AN60" s="215"/>
      <c r="AO60" s="215"/>
      <c r="AP60" s="215"/>
      <c r="AQ60" s="215"/>
      <c r="AR60" s="215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161"/>
      <c r="BD60" s="161"/>
      <c r="BE60" s="161"/>
      <c r="BF60" s="161"/>
      <c r="BG60" s="161"/>
      <c r="BH60" s="161"/>
      <c r="BI60" s="209"/>
      <c r="BJ60" s="217"/>
      <c r="BK60" s="217"/>
      <c r="BL60" s="217"/>
      <c r="BM60" s="184"/>
      <c r="BN60" s="217"/>
      <c r="BO60" s="217"/>
      <c r="BP60" s="217"/>
      <c r="BQ60" s="217"/>
      <c r="BR60" s="217"/>
    </row>
    <row r="61" customFormat="false" ht="15" hidden="false" customHeight="true" outlineLevel="0" collapsed="false">
      <c r="C61" s="200"/>
      <c r="D61" s="201"/>
      <c r="E61" s="202"/>
      <c r="F61" s="202"/>
      <c r="G61" s="202"/>
      <c r="H61" s="202"/>
      <c r="I61" s="202"/>
      <c r="J61" s="202"/>
      <c r="K61" s="203"/>
      <c r="L61" s="203"/>
      <c r="M61" s="204"/>
      <c r="N61" s="204"/>
      <c r="O61" s="205"/>
      <c r="P61" s="206"/>
      <c r="Q61" s="210"/>
      <c r="R61" s="211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8"/>
      <c r="AI61" s="219" t="s">
        <v>186</v>
      </c>
      <c r="AJ61" s="220" t="s">
        <v>135</v>
      </c>
      <c r="AK61" s="221" t="s">
        <v>55</v>
      </c>
      <c r="AL61" s="221"/>
      <c r="AM61" s="221"/>
      <c r="AN61" s="221"/>
      <c r="AO61" s="221"/>
      <c r="AP61" s="221"/>
      <c r="AQ61" s="221"/>
      <c r="AR61" s="221"/>
      <c r="AS61" s="222" t="n">
        <v>2967.35</v>
      </c>
      <c r="AT61" s="222" t="n">
        <v>50</v>
      </c>
      <c r="AU61" s="222" t="n">
        <v>2917.35</v>
      </c>
      <c r="AV61" s="222" t="n">
        <v>0</v>
      </c>
      <c r="AW61" s="223" t="n">
        <f aca="false">AX61+AY61+AZ61</f>
        <v>0</v>
      </c>
      <c r="AX61" s="224"/>
      <c r="AY61" s="224"/>
      <c r="AZ61" s="225"/>
      <c r="BA61" s="222" t="n">
        <f aca="false">AS61-AT61-AW61</f>
        <v>2917.35</v>
      </c>
      <c r="BB61" s="222" t="n">
        <f aca="false">AX61-AU61</f>
        <v>-2917.35</v>
      </c>
      <c r="BC61" s="224"/>
      <c r="BD61" s="224"/>
      <c r="BE61" s="229" t="s">
        <v>189</v>
      </c>
      <c r="BF61" s="224" t="n">
        <f aca="false">BA61</f>
        <v>2917.35</v>
      </c>
      <c r="BG61" s="229" t="s">
        <v>189</v>
      </c>
      <c r="BH61" s="228"/>
      <c r="BI61" s="209" t="n">
        <v>0</v>
      </c>
      <c r="BJ61" s="217"/>
      <c r="BK61" s="217"/>
      <c r="BM61" s="183" t="str">
        <f aca="false">AJ61 &amp; BI61</f>
        <v>Амортизационные отчисления0</v>
      </c>
      <c r="BN61" s="217"/>
      <c r="BO61" s="217"/>
      <c r="BP61" s="217"/>
      <c r="BQ61" s="217"/>
      <c r="CB61" s="183" t="str">
        <f aca="false">AJ61 &amp; AK61</f>
        <v>Амортизационные отчислениянет</v>
      </c>
      <c r="CC61" s="184"/>
    </row>
    <row r="62" customFormat="false" ht="15" hidden="false" customHeight="true" outlineLevel="0" collapsed="false">
      <c r="C62" s="200"/>
      <c r="D62" s="201"/>
      <c r="E62" s="202"/>
      <c r="F62" s="202"/>
      <c r="G62" s="202"/>
      <c r="H62" s="202"/>
      <c r="I62" s="202"/>
      <c r="J62" s="202"/>
      <c r="K62" s="203"/>
      <c r="L62" s="203"/>
      <c r="M62" s="204"/>
      <c r="N62" s="204"/>
      <c r="O62" s="205"/>
      <c r="P62" s="206"/>
      <c r="Q62" s="210"/>
      <c r="R62" s="211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8"/>
      <c r="AI62" s="219" t="s">
        <v>140</v>
      </c>
      <c r="AJ62" s="220" t="s">
        <v>133</v>
      </c>
      <c r="AK62" s="221" t="s">
        <v>55</v>
      </c>
      <c r="AL62" s="221"/>
      <c r="AM62" s="221"/>
      <c r="AN62" s="221"/>
      <c r="AO62" s="221"/>
      <c r="AP62" s="221"/>
      <c r="AQ62" s="221"/>
      <c r="AR62" s="221"/>
      <c r="AS62" s="222" t="n">
        <v>0</v>
      </c>
      <c r="AT62" s="222" t="n">
        <v>0</v>
      </c>
      <c r="AU62" s="222" t="n">
        <v>0</v>
      </c>
      <c r="AV62" s="222" t="n">
        <v>0</v>
      </c>
      <c r="AW62" s="223" t="n">
        <f aca="false">AX62+AY62+AZ62</f>
        <v>0</v>
      </c>
      <c r="AX62" s="224"/>
      <c r="AY62" s="224"/>
      <c r="AZ62" s="225"/>
      <c r="BA62" s="222" t="n">
        <f aca="false">AS62-AT62-AW62</f>
        <v>0</v>
      </c>
      <c r="BB62" s="222" t="n">
        <f aca="false">AX62-AU62</f>
        <v>0</v>
      </c>
      <c r="BC62" s="224"/>
      <c r="BD62" s="224"/>
      <c r="BE62" s="226"/>
      <c r="BF62" s="224"/>
      <c r="BG62" s="227"/>
      <c r="BH62" s="228"/>
      <c r="BI62" s="209" t="n">
        <v>0</v>
      </c>
      <c r="BJ62" s="217"/>
      <c r="BK62" s="217"/>
      <c r="BM62" s="183" t="str">
        <f aca="false">AJ62 &amp; BI62</f>
        <v>Прибыль направляемая на инвестиции0</v>
      </c>
      <c r="BN62" s="217"/>
      <c r="BO62" s="217"/>
      <c r="BP62" s="217"/>
      <c r="BQ62" s="217"/>
      <c r="CB62" s="183" t="str">
        <f aca="false">AJ62 &amp; AK62</f>
        <v>Прибыль направляемая на инвестициинет</v>
      </c>
      <c r="CC62" s="184"/>
    </row>
    <row r="63" customFormat="false" ht="11.25" hidden="false" customHeight="true" outlineLevel="0" collapsed="false">
      <c r="C63" s="200"/>
      <c r="D63" s="201" t="n">
        <v>4</v>
      </c>
      <c r="E63" s="202" t="s">
        <v>172</v>
      </c>
      <c r="F63" s="202" t="s">
        <v>173</v>
      </c>
      <c r="G63" s="202" t="s">
        <v>190</v>
      </c>
      <c r="H63" s="202" t="s">
        <v>175</v>
      </c>
      <c r="I63" s="202" t="s">
        <v>175</v>
      </c>
      <c r="J63" s="202" t="s">
        <v>176</v>
      </c>
      <c r="K63" s="203" t="n">
        <v>5</v>
      </c>
      <c r="L63" s="203" t="n">
        <v>2019</v>
      </c>
      <c r="M63" s="204" t="s">
        <v>177</v>
      </c>
      <c r="N63" s="204" t="n">
        <v>2019</v>
      </c>
      <c r="O63" s="205" t="n">
        <v>100.000669817787</v>
      </c>
      <c r="P63" s="206" t="n">
        <v>100</v>
      </c>
      <c r="Q63" s="207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9"/>
      <c r="BJ63" s="184"/>
      <c r="BK63" s="184"/>
      <c r="BL63" s="184"/>
      <c r="BM63" s="184"/>
      <c r="BN63" s="184"/>
      <c r="BO63" s="184"/>
    </row>
    <row r="64" customFormat="false" ht="11.25" hidden="false" customHeight="true" outlineLevel="0" collapsed="false">
      <c r="C64" s="200"/>
      <c r="D64" s="201"/>
      <c r="E64" s="202"/>
      <c r="F64" s="202"/>
      <c r="G64" s="202"/>
      <c r="H64" s="202"/>
      <c r="I64" s="202"/>
      <c r="J64" s="202"/>
      <c r="K64" s="203"/>
      <c r="L64" s="203"/>
      <c r="M64" s="204"/>
      <c r="N64" s="204"/>
      <c r="O64" s="205"/>
      <c r="P64" s="206"/>
      <c r="Q64" s="210"/>
      <c r="R64" s="211" t="n">
        <v>1</v>
      </c>
      <c r="S64" s="212" t="s">
        <v>178</v>
      </c>
      <c r="T64" s="212" t="s">
        <v>179</v>
      </c>
      <c r="U64" s="212" t="s">
        <v>180</v>
      </c>
      <c r="V64" s="212" t="s">
        <v>181</v>
      </c>
      <c r="W64" s="212" t="s">
        <v>181</v>
      </c>
      <c r="X64" s="212" t="s">
        <v>176</v>
      </c>
      <c r="Y64" s="212" t="s">
        <v>182</v>
      </c>
      <c r="Z64" s="212" t="s">
        <v>183</v>
      </c>
      <c r="AA64" s="212" t="s">
        <v>184</v>
      </c>
      <c r="AB64" s="212" t="s">
        <v>185</v>
      </c>
      <c r="AC64" s="212" t="s">
        <v>175</v>
      </c>
      <c r="AD64" s="212" t="s">
        <v>175</v>
      </c>
      <c r="AE64" s="212" t="s">
        <v>176</v>
      </c>
      <c r="AF64" s="212" t="s">
        <v>182</v>
      </c>
      <c r="AG64" s="212" t="s">
        <v>183</v>
      </c>
      <c r="AH64" s="213"/>
      <c r="AI64" s="214"/>
      <c r="AJ64" s="215"/>
      <c r="AK64" s="215"/>
      <c r="AL64" s="215"/>
      <c r="AM64" s="215"/>
      <c r="AN64" s="215"/>
      <c r="AO64" s="215"/>
      <c r="AP64" s="215"/>
      <c r="AQ64" s="215"/>
      <c r="AR64" s="215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161"/>
      <c r="BD64" s="161"/>
      <c r="BE64" s="161"/>
      <c r="BF64" s="161"/>
      <c r="BG64" s="161"/>
      <c r="BH64" s="161"/>
      <c r="BI64" s="209"/>
      <c r="BJ64" s="217"/>
      <c r="BK64" s="217"/>
      <c r="BL64" s="217"/>
      <c r="BM64" s="184"/>
      <c r="BN64" s="217"/>
      <c r="BO64" s="217"/>
      <c r="BP64" s="217"/>
      <c r="BQ64" s="217"/>
      <c r="BR64" s="217"/>
    </row>
    <row r="65" customFormat="false" ht="15" hidden="false" customHeight="true" outlineLevel="0" collapsed="false">
      <c r="C65" s="200"/>
      <c r="D65" s="201"/>
      <c r="E65" s="202"/>
      <c r="F65" s="202"/>
      <c r="G65" s="202"/>
      <c r="H65" s="202"/>
      <c r="I65" s="202"/>
      <c r="J65" s="202"/>
      <c r="K65" s="203"/>
      <c r="L65" s="203"/>
      <c r="M65" s="204"/>
      <c r="N65" s="204"/>
      <c r="O65" s="205"/>
      <c r="P65" s="206"/>
      <c r="Q65" s="210"/>
      <c r="R65" s="211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8"/>
      <c r="AI65" s="219" t="s">
        <v>186</v>
      </c>
      <c r="AJ65" s="230" t="s">
        <v>135</v>
      </c>
      <c r="AK65" s="221" t="s">
        <v>55</v>
      </c>
      <c r="AL65" s="221"/>
      <c r="AM65" s="221"/>
      <c r="AN65" s="221"/>
      <c r="AO65" s="221"/>
      <c r="AP65" s="221"/>
      <c r="AQ65" s="221"/>
      <c r="AR65" s="221"/>
      <c r="AS65" s="231" t="n">
        <v>447.883</v>
      </c>
      <c r="AT65" s="231" t="n">
        <v>447.886</v>
      </c>
      <c r="AU65" s="222" t="n">
        <v>0</v>
      </c>
      <c r="AV65" s="222" t="n">
        <v>0</v>
      </c>
      <c r="AW65" s="232" t="n">
        <f aca="false">AX65+AY65+AZ65</f>
        <v>0</v>
      </c>
      <c r="AX65" s="233"/>
      <c r="AY65" s="233"/>
      <c r="AZ65" s="233"/>
      <c r="BA65" s="222" t="n">
        <f aca="false">AS65-AT65-AW65</f>
        <v>-0.00300000000004275</v>
      </c>
      <c r="BB65" s="222" t="n">
        <f aca="false">AX65-AU65</f>
        <v>0</v>
      </c>
      <c r="BC65" s="224"/>
      <c r="BD65" s="224"/>
      <c r="BE65" s="226"/>
      <c r="BF65" s="224"/>
      <c r="BG65" s="227"/>
      <c r="BH65" s="228"/>
      <c r="BI65" s="209" t="n">
        <v>0</v>
      </c>
      <c r="BJ65" s="217"/>
      <c r="BK65" s="217"/>
      <c r="BM65" s="183" t="str">
        <f aca="false">AJ65 &amp; BI65</f>
        <v>Амортизационные отчисления0</v>
      </c>
      <c r="BN65" s="217"/>
      <c r="BO65" s="217"/>
      <c r="BP65" s="217"/>
      <c r="BQ65" s="217"/>
      <c r="CB65" s="183" t="str">
        <f aca="false">AJ65 &amp; AK65</f>
        <v>Амортизационные отчислениянет</v>
      </c>
      <c r="CC65" s="184"/>
    </row>
    <row r="66" customFormat="false" ht="11.25" hidden="false" customHeight="true" outlineLevel="0" collapsed="false">
      <c r="C66" s="200"/>
      <c r="D66" s="201" t="n">
        <v>5</v>
      </c>
      <c r="E66" s="202" t="s">
        <v>172</v>
      </c>
      <c r="F66" s="202" t="s">
        <v>173</v>
      </c>
      <c r="G66" s="202" t="s">
        <v>191</v>
      </c>
      <c r="H66" s="202" t="s">
        <v>175</v>
      </c>
      <c r="I66" s="202" t="s">
        <v>175</v>
      </c>
      <c r="J66" s="202" t="s">
        <v>176</v>
      </c>
      <c r="K66" s="203" t="n">
        <v>5</v>
      </c>
      <c r="L66" s="203" t="n">
        <v>2020</v>
      </c>
      <c r="M66" s="204" t="s">
        <v>177</v>
      </c>
      <c r="N66" s="204" t="n">
        <v>2020</v>
      </c>
      <c r="O66" s="205" t="n">
        <v>100</v>
      </c>
      <c r="P66" s="206" t="n">
        <v>100</v>
      </c>
      <c r="Q66" s="207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9"/>
      <c r="BJ66" s="184"/>
      <c r="BK66" s="184"/>
      <c r="BL66" s="184"/>
      <c r="BM66" s="184"/>
      <c r="BN66" s="184"/>
      <c r="BO66" s="184"/>
    </row>
    <row r="67" customFormat="false" ht="11.25" hidden="false" customHeight="true" outlineLevel="0" collapsed="false">
      <c r="C67" s="200"/>
      <c r="D67" s="201"/>
      <c r="E67" s="202"/>
      <c r="F67" s="202"/>
      <c r="G67" s="202"/>
      <c r="H67" s="202"/>
      <c r="I67" s="202"/>
      <c r="J67" s="202"/>
      <c r="K67" s="203"/>
      <c r="L67" s="203"/>
      <c r="M67" s="204"/>
      <c r="N67" s="204"/>
      <c r="O67" s="205"/>
      <c r="P67" s="206"/>
      <c r="Q67" s="210"/>
      <c r="R67" s="211" t="n">
        <v>1</v>
      </c>
      <c r="S67" s="212" t="s">
        <v>178</v>
      </c>
      <c r="T67" s="212" t="s">
        <v>179</v>
      </c>
      <c r="U67" s="212" t="s">
        <v>180</v>
      </c>
      <c r="V67" s="212" t="s">
        <v>181</v>
      </c>
      <c r="W67" s="212" t="s">
        <v>181</v>
      </c>
      <c r="X67" s="212" t="s">
        <v>176</v>
      </c>
      <c r="Y67" s="212" t="s">
        <v>182</v>
      </c>
      <c r="Z67" s="212" t="s">
        <v>183</v>
      </c>
      <c r="AA67" s="212" t="s">
        <v>184</v>
      </c>
      <c r="AB67" s="212" t="s">
        <v>185</v>
      </c>
      <c r="AC67" s="212" t="s">
        <v>175</v>
      </c>
      <c r="AD67" s="212" t="s">
        <v>175</v>
      </c>
      <c r="AE67" s="212" t="s">
        <v>176</v>
      </c>
      <c r="AF67" s="212" t="s">
        <v>182</v>
      </c>
      <c r="AG67" s="212" t="s">
        <v>183</v>
      </c>
      <c r="AH67" s="213"/>
      <c r="AI67" s="214"/>
      <c r="AJ67" s="215"/>
      <c r="AK67" s="215"/>
      <c r="AL67" s="215"/>
      <c r="AM67" s="215"/>
      <c r="AN67" s="215"/>
      <c r="AO67" s="215"/>
      <c r="AP67" s="215"/>
      <c r="AQ67" s="215"/>
      <c r="AR67" s="215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161"/>
      <c r="BD67" s="161"/>
      <c r="BE67" s="161"/>
      <c r="BF67" s="161"/>
      <c r="BG67" s="161"/>
      <c r="BH67" s="161"/>
      <c r="BI67" s="209"/>
      <c r="BJ67" s="217"/>
      <c r="BK67" s="217"/>
      <c r="BL67" s="217"/>
      <c r="BM67" s="184"/>
      <c r="BN67" s="217"/>
      <c r="BO67" s="217"/>
      <c r="BP67" s="217"/>
      <c r="BQ67" s="217"/>
      <c r="BR67" s="217"/>
    </row>
    <row r="68" customFormat="false" ht="15" hidden="false" customHeight="true" outlineLevel="0" collapsed="false">
      <c r="C68" s="200"/>
      <c r="D68" s="201"/>
      <c r="E68" s="202"/>
      <c r="F68" s="202"/>
      <c r="G68" s="202"/>
      <c r="H68" s="202"/>
      <c r="I68" s="202"/>
      <c r="J68" s="202"/>
      <c r="K68" s="203"/>
      <c r="L68" s="203"/>
      <c r="M68" s="204"/>
      <c r="N68" s="204"/>
      <c r="O68" s="205"/>
      <c r="P68" s="206"/>
      <c r="Q68" s="210"/>
      <c r="R68" s="211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8"/>
      <c r="AI68" s="219" t="s">
        <v>186</v>
      </c>
      <c r="AJ68" s="230" t="s">
        <v>135</v>
      </c>
      <c r="AK68" s="221" t="s">
        <v>55</v>
      </c>
      <c r="AL68" s="221"/>
      <c r="AM68" s="221"/>
      <c r="AN68" s="221"/>
      <c r="AO68" s="221"/>
      <c r="AP68" s="221"/>
      <c r="AQ68" s="221"/>
      <c r="AR68" s="221"/>
      <c r="AS68" s="231" t="n">
        <v>644.599</v>
      </c>
      <c r="AT68" s="231" t="n">
        <v>644.599</v>
      </c>
      <c r="AU68" s="222" t="n">
        <v>0</v>
      </c>
      <c r="AV68" s="222" t="n">
        <v>0</v>
      </c>
      <c r="AW68" s="232" t="n">
        <f aca="false">AX68+AY68+AZ68</f>
        <v>0</v>
      </c>
      <c r="AX68" s="233"/>
      <c r="AY68" s="233"/>
      <c r="AZ68" s="233"/>
      <c r="BA68" s="222" t="n">
        <f aca="false">AS68-AT68-AW68</f>
        <v>0</v>
      </c>
      <c r="BB68" s="222" t="n">
        <f aca="false">AX68-AU68</f>
        <v>0</v>
      </c>
      <c r="BC68" s="224"/>
      <c r="BD68" s="224"/>
      <c r="BE68" s="226"/>
      <c r="BF68" s="224"/>
      <c r="BG68" s="227"/>
      <c r="BH68" s="228"/>
      <c r="BI68" s="209" t="n">
        <v>0</v>
      </c>
      <c r="BJ68" s="217"/>
      <c r="BK68" s="217"/>
      <c r="BM68" s="183" t="str">
        <f aca="false">AJ68 &amp; BI68</f>
        <v>Амортизационные отчисления0</v>
      </c>
      <c r="BN68" s="217"/>
      <c r="BO68" s="217"/>
      <c r="BP68" s="217"/>
      <c r="BQ68" s="217"/>
      <c r="CB68" s="183" t="str">
        <f aca="false">AJ68 &amp; AK68</f>
        <v>Амортизационные отчислениянет</v>
      </c>
      <c r="CC68" s="184"/>
    </row>
    <row r="69" customFormat="false" ht="11.25" hidden="false" customHeight="true" outlineLevel="0" collapsed="false">
      <c r="C69" s="200"/>
      <c r="D69" s="201" t="n">
        <v>6</v>
      </c>
      <c r="E69" s="202" t="s">
        <v>172</v>
      </c>
      <c r="F69" s="202" t="s">
        <v>173</v>
      </c>
      <c r="G69" s="202" t="s">
        <v>192</v>
      </c>
      <c r="H69" s="202" t="s">
        <v>175</v>
      </c>
      <c r="I69" s="202" t="s">
        <v>175</v>
      </c>
      <c r="J69" s="202" t="s">
        <v>176</v>
      </c>
      <c r="K69" s="203" t="n">
        <v>5</v>
      </c>
      <c r="L69" s="203" t="n">
        <v>2020</v>
      </c>
      <c r="M69" s="204" t="s">
        <v>177</v>
      </c>
      <c r="N69" s="204" t="n">
        <v>2020</v>
      </c>
      <c r="O69" s="205" t="n">
        <v>100</v>
      </c>
      <c r="P69" s="206" t="n">
        <v>100</v>
      </c>
      <c r="Q69" s="207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9"/>
      <c r="BJ69" s="184"/>
      <c r="BK69" s="184"/>
      <c r="BL69" s="184"/>
      <c r="BM69" s="184"/>
      <c r="BN69" s="184"/>
      <c r="BO69" s="184"/>
    </row>
    <row r="70" customFormat="false" ht="11.25" hidden="false" customHeight="true" outlineLevel="0" collapsed="false">
      <c r="C70" s="200"/>
      <c r="D70" s="201"/>
      <c r="E70" s="202"/>
      <c r="F70" s="202"/>
      <c r="G70" s="202"/>
      <c r="H70" s="202"/>
      <c r="I70" s="202"/>
      <c r="J70" s="202"/>
      <c r="K70" s="203"/>
      <c r="L70" s="203"/>
      <c r="M70" s="204"/>
      <c r="N70" s="204"/>
      <c r="O70" s="205"/>
      <c r="P70" s="206"/>
      <c r="Q70" s="210"/>
      <c r="R70" s="211" t="n">
        <v>1</v>
      </c>
      <c r="S70" s="212" t="s">
        <v>178</v>
      </c>
      <c r="T70" s="212" t="s">
        <v>179</v>
      </c>
      <c r="U70" s="212" t="s">
        <v>180</v>
      </c>
      <c r="V70" s="212" t="s">
        <v>181</v>
      </c>
      <c r="W70" s="212" t="s">
        <v>181</v>
      </c>
      <c r="X70" s="212" t="s">
        <v>176</v>
      </c>
      <c r="Y70" s="212" t="s">
        <v>182</v>
      </c>
      <c r="Z70" s="212" t="s">
        <v>183</v>
      </c>
      <c r="AA70" s="212" t="s">
        <v>184</v>
      </c>
      <c r="AB70" s="212" t="s">
        <v>185</v>
      </c>
      <c r="AC70" s="212" t="s">
        <v>175</v>
      </c>
      <c r="AD70" s="212" t="s">
        <v>175</v>
      </c>
      <c r="AE70" s="212" t="s">
        <v>176</v>
      </c>
      <c r="AF70" s="212" t="s">
        <v>182</v>
      </c>
      <c r="AG70" s="212" t="s">
        <v>183</v>
      </c>
      <c r="AH70" s="213"/>
      <c r="AI70" s="214"/>
      <c r="AJ70" s="215"/>
      <c r="AK70" s="215"/>
      <c r="AL70" s="215"/>
      <c r="AM70" s="215"/>
      <c r="AN70" s="215"/>
      <c r="AO70" s="215"/>
      <c r="AP70" s="215"/>
      <c r="AQ70" s="215"/>
      <c r="AR70" s="215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161"/>
      <c r="BD70" s="161"/>
      <c r="BE70" s="161"/>
      <c r="BF70" s="161"/>
      <c r="BG70" s="161"/>
      <c r="BH70" s="161"/>
      <c r="BI70" s="209"/>
      <c r="BJ70" s="217"/>
      <c r="BK70" s="217"/>
      <c r="BL70" s="217"/>
      <c r="BM70" s="184"/>
      <c r="BN70" s="217"/>
      <c r="BO70" s="217"/>
      <c r="BP70" s="217"/>
      <c r="BQ70" s="217"/>
      <c r="BR70" s="217"/>
    </row>
    <row r="71" customFormat="false" ht="15" hidden="false" customHeight="true" outlineLevel="0" collapsed="false">
      <c r="C71" s="200"/>
      <c r="D71" s="201"/>
      <c r="E71" s="202"/>
      <c r="F71" s="202"/>
      <c r="G71" s="202"/>
      <c r="H71" s="202"/>
      <c r="I71" s="202"/>
      <c r="J71" s="202"/>
      <c r="K71" s="203"/>
      <c r="L71" s="203"/>
      <c r="M71" s="204"/>
      <c r="N71" s="204"/>
      <c r="O71" s="205"/>
      <c r="P71" s="206"/>
      <c r="Q71" s="210"/>
      <c r="R71" s="211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8"/>
      <c r="AI71" s="219" t="s">
        <v>186</v>
      </c>
      <c r="AJ71" s="230" t="s">
        <v>135</v>
      </c>
      <c r="AK71" s="221" t="s">
        <v>55</v>
      </c>
      <c r="AL71" s="221"/>
      <c r="AM71" s="221"/>
      <c r="AN71" s="221"/>
      <c r="AO71" s="221"/>
      <c r="AP71" s="221"/>
      <c r="AQ71" s="221"/>
      <c r="AR71" s="221"/>
      <c r="AS71" s="231" t="n">
        <v>332.29</v>
      </c>
      <c r="AT71" s="231" t="n">
        <v>332.29</v>
      </c>
      <c r="AU71" s="222" t="n">
        <v>0</v>
      </c>
      <c r="AV71" s="222" t="n">
        <v>0</v>
      </c>
      <c r="AW71" s="232" t="n">
        <f aca="false">AX71+AY71+AZ71</f>
        <v>0</v>
      </c>
      <c r="AX71" s="233"/>
      <c r="AY71" s="233"/>
      <c r="AZ71" s="233"/>
      <c r="BA71" s="222" t="n">
        <f aca="false">AS71-AT71-AW71</f>
        <v>0</v>
      </c>
      <c r="BB71" s="222" t="n">
        <f aca="false">AX71-AU71</f>
        <v>0</v>
      </c>
      <c r="BC71" s="224"/>
      <c r="BD71" s="224"/>
      <c r="BE71" s="226"/>
      <c r="BF71" s="224"/>
      <c r="BG71" s="227"/>
      <c r="BH71" s="228"/>
      <c r="BI71" s="209" t="n">
        <v>0</v>
      </c>
      <c r="BJ71" s="217"/>
      <c r="BK71" s="217"/>
      <c r="BM71" s="183" t="str">
        <f aca="false">AJ71 &amp; BI71</f>
        <v>Амортизационные отчисления0</v>
      </c>
      <c r="BN71" s="217"/>
      <c r="BO71" s="217"/>
      <c r="BP71" s="217"/>
      <c r="BQ71" s="217"/>
      <c r="CB71" s="183" t="str">
        <f aca="false">AJ71 &amp; AK71</f>
        <v>Амортизационные отчислениянет</v>
      </c>
      <c r="CC71" s="184"/>
    </row>
    <row r="72" customFormat="false" ht="11.25" hidden="false" customHeight="true" outlineLevel="0" collapsed="false">
      <c r="C72" s="200"/>
      <c r="D72" s="201" t="n">
        <v>7</v>
      </c>
      <c r="E72" s="202" t="s">
        <v>172</v>
      </c>
      <c r="F72" s="202" t="s">
        <v>173</v>
      </c>
      <c r="G72" s="202" t="s">
        <v>193</v>
      </c>
      <c r="H72" s="202" t="s">
        <v>175</v>
      </c>
      <c r="I72" s="202" t="s">
        <v>175</v>
      </c>
      <c r="J72" s="202" t="s">
        <v>176</v>
      </c>
      <c r="K72" s="203" t="n">
        <v>5</v>
      </c>
      <c r="L72" s="203" t="n">
        <v>2022</v>
      </c>
      <c r="M72" s="204" t="s">
        <v>177</v>
      </c>
      <c r="N72" s="204" t="n">
        <v>2023</v>
      </c>
      <c r="O72" s="205" t="n">
        <v>0</v>
      </c>
      <c r="P72" s="206" t="n">
        <v>0</v>
      </c>
      <c r="Q72" s="207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9"/>
      <c r="BJ72" s="184"/>
      <c r="BK72" s="184"/>
      <c r="BL72" s="184"/>
      <c r="BM72" s="184"/>
      <c r="BN72" s="184"/>
      <c r="BO72" s="184"/>
    </row>
    <row r="73" customFormat="false" ht="11.25" hidden="false" customHeight="true" outlineLevel="0" collapsed="false">
      <c r="C73" s="200"/>
      <c r="D73" s="201"/>
      <c r="E73" s="202"/>
      <c r="F73" s="202"/>
      <c r="G73" s="202"/>
      <c r="H73" s="202"/>
      <c r="I73" s="202"/>
      <c r="J73" s="202"/>
      <c r="K73" s="203"/>
      <c r="L73" s="203"/>
      <c r="M73" s="204"/>
      <c r="N73" s="204"/>
      <c r="O73" s="205"/>
      <c r="P73" s="206"/>
      <c r="Q73" s="210"/>
      <c r="R73" s="211" t="n">
        <v>1</v>
      </c>
      <c r="S73" s="212" t="s">
        <v>178</v>
      </c>
      <c r="T73" s="212" t="s">
        <v>179</v>
      </c>
      <c r="U73" s="212" t="s">
        <v>180</v>
      </c>
      <c r="V73" s="212" t="s">
        <v>181</v>
      </c>
      <c r="W73" s="212" t="s">
        <v>181</v>
      </c>
      <c r="X73" s="212" t="s">
        <v>176</v>
      </c>
      <c r="Y73" s="212" t="s">
        <v>182</v>
      </c>
      <c r="Z73" s="212" t="s">
        <v>183</v>
      </c>
      <c r="AA73" s="212" t="s">
        <v>184</v>
      </c>
      <c r="AB73" s="212" t="s">
        <v>185</v>
      </c>
      <c r="AC73" s="212" t="s">
        <v>175</v>
      </c>
      <c r="AD73" s="212" t="s">
        <v>175</v>
      </c>
      <c r="AE73" s="212" t="s">
        <v>176</v>
      </c>
      <c r="AF73" s="212" t="s">
        <v>182</v>
      </c>
      <c r="AG73" s="212" t="s">
        <v>183</v>
      </c>
      <c r="AH73" s="213"/>
      <c r="AI73" s="214"/>
      <c r="AJ73" s="215"/>
      <c r="AK73" s="215"/>
      <c r="AL73" s="215"/>
      <c r="AM73" s="215"/>
      <c r="AN73" s="215"/>
      <c r="AO73" s="215"/>
      <c r="AP73" s="215"/>
      <c r="AQ73" s="215"/>
      <c r="AR73" s="215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161"/>
      <c r="BD73" s="161"/>
      <c r="BE73" s="161"/>
      <c r="BF73" s="161"/>
      <c r="BG73" s="161"/>
      <c r="BH73" s="161"/>
      <c r="BI73" s="209"/>
      <c r="BJ73" s="217"/>
      <c r="BK73" s="217"/>
      <c r="BL73" s="217"/>
      <c r="BM73" s="184"/>
      <c r="BN73" s="217"/>
      <c r="BO73" s="217"/>
      <c r="BP73" s="217"/>
      <c r="BQ73" s="217"/>
      <c r="BR73" s="217"/>
    </row>
    <row r="74" customFormat="false" ht="15" hidden="false" customHeight="true" outlineLevel="0" collapsed="false">
      <c r="C74" s="200"/>
      <c r="D74" s="201"/>
      <c r="E74" s="202"/>
      <c r="F74" s="202"/>
      <c r="G74" s="202"/>
      <c r="H74" s="202"/>
      <c r="I74" s="202"/>
      <c r="J74" s="202"/>
      <c r="K74" s="203"/>
      <c r="L74" s="203"/>
      <c r="M74" s="204"/>
      <c r="N74" s="204"/>
      <c r="O74" s="205"/>
      <c r="P74" s="206"/>
      <c r="Q74" s="210"/>
      <c r="R74" s="211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8"/>
      <c r="AI74" s="219" t="s">
        <v>186</v>
      </c>
      <c r="AJ74" s="230" t="s">
        <v>135</v>
      </c>
      <c r="AK74" s="221" t="s">
        <v>55</v>
      </c>
      <c r="AL74" s="221"/>
      <c r="AM74" s="221"/>
      <c r="AN74" s="221"/>
      <c r="AO74" s="221"/>
      <c r="AP74" s="221"/>
      <c r="AQ74" s="221"/>
      <c r="AR74" s="221"/>
      <c r="AS74" s="231" t="n">
        <v>0</v>
      </c>
      <c r="AT74" s="231" t="n">
        <v>0</v>
      </c>
      <c r="AU74" s="222" t="n">
        <v>0</v>
      </c>
      <c r="AV74" s="222" t="n">
        <v>0</v>
      </c>
      <c r="AW74" s="232" t="n">
        <f aca="false">AX74+AY74+AZ74</f>
        <v>0</v>
      </c>
      <c r="AX74" s="233"/>
      <c r="AY74" s="233"/>
      <c r="AZ74" s="233"/>
      <c r="BA74" s="222" t="n">
        <f aca="false">AS74-AT74-AW74</f>
        <v>0</v>
      </c>
      <c r="BB74" s="222" t="n">
        <f aca="false">AX74-AU74</f>
        <v>0</v>
      </c>
      <c r="BC74" s="224"/>
      <c r="BD74" s="224"/>
      <c r="BE74" s="226"/>
      <c r="BF74" s="224"/>
      <c r="BG74" s="227"/>
      <c r="BH74" s="228"/>
      <c r="BI74" s="209" t="n">
        <v>0</v>
      </c>
      <c r="BJ74" s="217"/>
      <c r="BK74" s="217"/>
      <c r="BM74" s="183" t="str">
        <f aca="false">AJ74 &amp; BI74</f>
        <v>Амортизационные отчисления0</v>
      </c>
      <c r="BN74" s="217"/>
      <c r="BO74" s="217"/>
      <c r="BP74" s="217"/>
      <c r="BQ74" s="217"/>
      <c r="CB74" s="183" t="str">
        <f aca="false">AJ74 &amp; AK74</f>
        <v>Амортизационные отчислениянет</v>
      </c>
      <c r="CC74" s="184"/>
    </row>
    <row r="75" customFormat="false" ht="11.25" hidden="false" customHeight="true" outlineLevel="0" collapsed="false">
      <c r="C75" s="200"/>
      <c r="D75" s="201" t="n">
        <v>8</v>
      </c>
      <c r="E75" s="202" t="s">
        <v>172</v>
      </c>
      <c r="F75" s="202" t="s">
        <v>173</v>
      </c>
      <c r="G75" s="202" t="s">
        <v>194</v>
      </c>
      <c r="H75" s="202" t="s">
        <v>175</v>
      </c>
      <c r="I75" s="202" t="s">
        <v>175</v>
      </c>
      <c r="J75" s="202" t="s">
        <v>176</v>
      </c>
      <c r="K75" s="203" t="n">
        <v>5</v>
      </c>
      <c r="L75" s="203" t="n">
        <v>2023</v>
      </c>
      <c r="M75" s="204" t="s">
        <v>177</v>
      </c>
      <c r="N75" s="204" t="n">
        <v>2023</v>
      </c>
      <c r="O75" s="205" t="n">
        <v>100</v>
      </c>
      <c r="P75" s="206" t="n">
        <v>0</v>
      </c>
      <c r="Q75" s="207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9"/>
      <c r="BJ75" s="184"/>
      <c r="BK75" s="184"/>
      <c r="BL75" s="184"/>
      <c r="BM75" s="184"/>
      <c r="BN75" s="184"/>
      <c r="BO75" s="184"/>
    </row>
    <row r="76" customFormat="false" ht="11.25" hidden="false" customHeight="true" outlineLevel="0" collapsed="false">
      <c r="C76" s="200"/>
      <c r="D76" s="201"/>
      <c r="E76" s="202"/>
      <c r="F76" s="202"/>
      <c r="G76" s="202"/>
      <c r="H76" s="202"/>
      <c r="I76" s="202"/>
      <c r="J76" s="202"/>
      <c r="K76" s="203"/>
      <c r="L76" s="203"/>
      <c r="M76" s="204"/>
      <c r="N76" s="204"/>
      <c r="O76" s="205"/>
      <c r="P76" s="206"/>
      <c r="Q76" s="210"/>
      <c r="R76" s="211" t="n">
        <v>1</v>
      </c>
      <c r="S76" s="212" t="s">
        <v>178</v>
      </c>
      <c r="T76" s="212" t="s">
        <v>179</v>
      </c>
      <c r="U76" s="212" t="s">
        <v>180</v>
      </c>
      <c r="V76" s="212" t="s">
        <v>181</v>
      </c>
      <c r="W76" s="212" t="s">
        <v>181</v>
      </c>
      <c r="X76" s="212" t="s">
        <v>176</v>
      </c>
      <c r="Y76" s="212" t="s">
        <v>182</v>
      </c>
      <c r="Z76" s="212" t="s">
        <v>183</v>
      </c>
      <c r="AA76" s="212" t="s">
        <v>184</v>
      </c>
      <c r="AB76" s="212" t="s">
        <v>185</v>
      </c>
      <c r="AC76" s="212" t="s">
        <v>175</v>
      </c>
      <c r="AD76" s="212" t="s">
        <v>175</v>
      </c>
      <c r="AE76" s="212" t="s">
        <v>176</v>
      </c>
      <c r="AF76" s="212" t="s">
        <v>182</v>
      </c>
      <c r="AG76" s="212" t="s">
        <v>183</v>
      </c>
      <c r="AH76" s="213"/>
      <c r="AI76" s="214"/>
      <c r="AJ76" s="215"/>
      <c r="AK76" s="215"/>
      <c r="AL76" s="215"/>
      <c r="AM76" s="215"/>
      <c r="AN76" s="215"/>
      <c r="AO76" s="215"/>
      <c r="AP76" s="215"/>
      <c r="AQ76" s="215"/>
      <c r="AR76" s="215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161"/>
      <c r="BD76" s="161"/>
      <c r="BE76" s="161"/>
      <c r="BF76" s="161"/>
      <c r="BG76" s="161"/>
      <c r="BH76" s="161"/>
      <c r="BI76" s="209"/>
      <c r="BJ76" s="217"/>
      <c r="BK76" s="217"/>
      <c r="BL76" s="217"/>
      <c r="BM76" s="184"/>
      <c r="BN76" s="217"/>
      <c r="BO76" s="217"/>
      <c r="BP76" s="217"/>
      <c r="BQ76" s="217"/>
      <c r="BR76" s="217"/>
    </row>
    <row r="77" customFormat="false" ht="15" hidden="false" customHeight="true" outlineLevel="0" collapsed="false">
      <c r="C77" s="200"/>
      <c r="D77" s="201"/>
      <c r="E77" s="202"/>
      <c r="F77" s="202"/>
      <c r="G77" s="202"/>
      <c r="H77" s="202"/>
      <c r="I77" s="202"/>
      <c r="J77" s="202"/>
      <c r="K77" s="203"/>
      <c r="L77" s="203"/>
      <c r="M77" s="204"/>
      <c r="N77" s="204"/>
      <c r="O77" s="205"/>
      <c r="P77" s="206"/>
      <c r="Q77" s="210"/>
      <c r="R77" s="211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8"/>
      <c r="AI77" s="219" t="s">
        <v>186</v>
      </c>
      <c r="AJ77" s="220" t="s">
        <v>135</v>
      </c>
      <c r="AK77" s="221" t="s">
        <v>55</v>
      </c>
      <c r="AL77" s="221"/>
      <c r="AM77" s="221"/>
      <c r="AN77" s="221"/>
      <c r="AO77" s="221"/>
      <c r="AP77" s="221"/>
      <c r="AQ77" s="221"/>
      <c r="AR77" s="221"/>
      <c r="AS77" s="222" t="n">
        <v>1313.75</v>
      </c>
      <c r="AT77" s="222" t="n">
        <v>0</v>
      </c>
      <c r="AU77" s="222" t="n">
        <v>0</v>
      </c>
      <c r="AV77" s="222" t="n">
        <v>0</v>
      </c>
      <c r="AW77" s="223" t="n">
        <f aca="false">AX77+AY77+AZ77</f>
        <v>0</v>
      </c>
      <c r="AX77" s="224"/>
      <c r="AY77" s="224"/>
      <c r="AZ77" s="225"/>
      <c r="BA77" s="222" t="n">
        <f aca="false">AS77-AT77-AW77</f>
        <v>1313.75</v>
      </c>
      <c r="BB77" s="222" t="n">
        <f aca="false">AX77-AU77</f>
        <v>0</v>
      </c>
      <c r="BC77" s="224"/>
      <c r="BD77" s="224"/>
      <c r="BE77" s="229"/>
      <c r="BF77" s="224"/>
      <c r="BG77" s="229"/>
      <c r="BH77" s="228"/>
      <c r="BI77" s="209" t="n">
        <v>0</v>
      </c>
      <c r="BJ77" s="217"/>
      <c r="BK77" s="217"/>
      <c r="BM77" s="183" t="str">
        <f aca="false">AJ77 &amp; BI77</f>
        <v>Амортизационные отчисления0</v>
      </c>
      <c r="BN77" s="217"/>
      <c r="BO77" s="217"/>
      <c r="BP77" s="217"/>
      <c r="BQ77" s="217"/>
      <c r="CB77" s="183" t="str">
        <f aca="false">AJ77 &amp; AK77</f>
        <v>Амортизационные отчислениянет</v>
      </c>
      <c r="CC77" s="184"/>
    </row>
    <row r="78" customFormat="false" ht="15" hidden="false" customHeight="true" outlineLevel="0" collapsed="false">
      <c r="C78" s="200"/>
      <c r="D78" s="201"/>
      <c r="E78" s="202"/>
      <c r="F78" s="202"/>
      <c r="G78" s="202"/>
      <c r="H78" s="202"/>
      <c r="I78" s="202"/>
      <c r="J78" s="202"/>
      <c r="K78" s="203"/>
      <c r="L78" s="203"/>
      <c r="M78" s="204"/>
      <c r="N78" s="204"/>
      <c r="O78" s="205"/>
      <c r="P78" s="206"/>
      <c r="Q78" s="210"/>
      <c r="R78" s="211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8"/>
      <c r="AI78" s="219" t="s">
        <v>140</v>
      </c>
      <c r="AJ78" s="220" t="s">
        <v>133</v>
      </c>
      <c r="AK78" s="221" t="s">
        <v>55</v>
      </c>
      <c r="AL78" s="221"/>
      <c r="AM78" s="221"/>
      <c r="AN78" s="221"/>
      <c r="AO78" s="221"/>
      <c r="AP78" s="221"/>
      <c r="AQ78" s="221"/>
      <c r="AR78" s="221"/>
      <c r="AS78" s="222" t="n">
        <v>0</v>
      </c>
      <c r="AT78" s="222" t="n">
        <v>0</v>
      </c>
      <c r="AU78" s="222" t="n">
        <v>0</v>
      </c>
      <c r="AV78" s="222" t="n">
        <v>0</v>
      </c>
      <c r="AW78" s="223" t="n">
        <f aca="false">AX78+AY78+AZ78</f>
        <v>0</v>
      </c>
      <c r="AX78" s="224"/>
      <c r="AY78" s="224"/>
      <c r="AZ78" s="225"/>
      <c r="BA78" s="222" t="n">
        <f aca="false">AS78-AT78-AW78</f>
        <v>0</v>
      </c>
      <c r="BB78" s="222" t="n">
        <f aca="false">AX78-AU78</f>
        <v>0</v>
      </c>
      <c r="BC78" s="224"/>
      <c r="BD78" s="224"/>
      <c r="BE78" s="226"/>
      <c r="BF78" s="224"/>
      <c r="BG78" s="227"/>
      <c r="BH78" s="228"/>
      <c r="BI78" s="209" t="n">
        <v>0</v>
      </c>
      <c r="BJ78" s="217"/>
      <c r="BK78" s="217"/>
      <c r="BM78" s="183" t="str">
        <f aca="false">AJ78 &amp; BI78</f>
        <v>Прибыль направляемая на инвестиции0</v>
      </c>
      <c r="BN78" s="217"/>
      <c r="BO78" s="217"/>
      <c r="BP78" s="217"/>
      <c r="BQ78" s="217"/>
      <c r="CB78" s="183" t="str">
        <f aca="false">AJ78 &amp; AK78</f>
        <v>Прибыль направляемая на инвестициинет</v>
      </c>
      <c r="CC78" s="184"/>
    </row>
    <row r="79" customFormat="false" ht="11.25" hidden="false" customHeight="true" outlineLevel="0" collapsed="false">
      <c r="C79" s="200"/>
      <c r="D79" s="201" t="n">
        <v>9</v>
      </c>
      <c r="E79" s="202" t="s">
        <v>172</v>
      </c>
      <c r="F79" s="202" t="s">
        <v>173</v>
      </c>
      <c r="G79" s="202" t="s">
        <v>195</v>
      </c>
      <c r="H79" s="202" t="s">
        <v>175</v>
      </c>
      <c r="I79" s="202" t="s">
        <v>175</v>
      </c>
      <c r="J79" s="202" t="s">
        <v>176</v>
      </c>
      <c r="K79" s="203" t="n">
        <v>5</v>
      </c>
      <c r="L79" s="203" t="n">
        <v>2020</v>
      </c>
      <c r="M79" s="204" t="s">
        <v>177</v>
      </c>
      <c r="N79" s="204" t="n">
        <v>2023</v>
      </c>
      <c r="O79" s="205" t="n">
        <v>0</v>
      </c>
      <c r="P79" s="206" t="n">
        <v>0</v>
      </c>
      <c r="Q79" s="207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9"/>
      <c r="BJ79" s="184"/>
      <c r="BK79" s="184"/>
      <c r="BL79" s="184"/>
      <c r="BM79" s="184"/>
      <c r="BN79" s="184"/>
      <c r="BO79" s="184"/>
    </row>
    <row r="80" customFormat="false" ht="11.25" hidden="false" customHeight="true" outlineLevel="0" collapsed="false">
      <c r="C80" s="200"/>
      <c r="D80" s="201"/>
      <c r="E80" s="202"/>
      <c r="F80" s="202"/>
      <c r="G80" s="202"/>
      <c r="H80" s="202"/>
      <c r="I80" s="202"/>
      <c r="J80" s="202"/>
      <c r="K80" s="203"/>
      <c r="L80" s="203"/>
      <c r="M80" s="204"/>
      <c r="N80" s="204"/>
      <c r="O80" s="205"/>
      <c r="P80" s="206"/>
      <c r="Q80" s="210"/>
      <c r="R80" s="211" t="n">
        <v>1</v>
      </c>
      <c r="S80" s="212" t="s">
        <v>178</v>
      </c>
      <c r="T80" s="212" t="s">
        <v>179</v>
      </c>
      <c r="U80" s="212" t="s">
        <v>180</v>
      </c>
      <c r="V80" s="212" t="s">
        <v>181</v>
      </c>
      <c r="W80" s="212" t="s">
        <v>181</v>
      </c>
      <c r="X80" s="212" t="s">
        <v>176</v>
      </c>
      <c r="Y80" s="212" t="s">
        <v>182</v>
      </c>
      <c r="Z80" s="212" t="s">
        <v>183</v>
      </c>
      <c r="AA80" s="212" t="s">
        <v>184</v>
      </c>
      <c r="AB80" s="212" t="s">
        <v>185</v>
      </c>
      <c r="AC80" s="212" t="s">
        <v>175</v>
      </c>
      <c r="AD80" s="212" t="s">
        <v>175</v>
      </c>
      <c r="AE80" s="212" t="s">
        <v>176</v>
      </c>
      <c r="AF80" s="212" t="s">
        <v>182</v>
      </c>
      <c r="AG80" s="212" t="s">
        <v>183</v>
      </c>
      <c r="AH80" s="213"/>
      <c r="AI80" s="214"/>
      <c r="AJ80" s="215"/>
      <c r="AK80" s="215"/>
      <c r="AL80" s="215"/>
      <c r="AM80" s="215"/>
      <c r="AN80" s="215"/>
      <c r="AO80" s="215"/>
      <c r="AP80" s="215"/>
      <c r="AQ80" s="215"/>
      <c r="AR80" s="215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161"/>
      <c r="BD80" s="161"/>
      <c r="BE80" s="161"/>
      <c r="BF80" s="161"/>
      <c r="BG80" s="161"/>
      <c r="BH80" s="161"/>
      <c r="BI80" s="209"/>
      <c r="BJ80" s="217"/>
      <c r="BK80" s="217"/>
      <c r="BL80" s="217"/>
      <c r="BM80" s="184"/>
      <c r="BN80" s="217"/>
      <c r="BO80" s="217"/>
      <c r="BP80" s="217"/>
      <c r="BQ80" s="217"/>
      <c r="BR80" s="217"/>
    </row>
    <row r="81" customFormat="false" ht="15" hidden="false" customHeight="true" outlineLevel="0" collapsed="false">
      <c r="C81" s="200"/>
      <c r="D81" s="201"/>
      <c r="E81" s="202"/>
      <c r="F81" s="202"/>
      <c r="G81" s="202"/>
      <c r="H81" s="202"/>
      <c r="I81" s="202"/>
      <c r="J81" s="202"/>
      <c r="K81" s="203"/>
      <c r="L81" s="203"/>
      <c r="M81" s="204"/>
      <c r="N81" s="204"/>
      <c r="O81" s="205"/>
      <c r="P81" s="206"/>
      <c r="Q81" s="210"/>
      <c r="R81" s="211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8"/>
      <c r="AI81" s="219" t="s">
        <v>186</v>
      </c>
      <c r="AJ81" s="220" t="s">
        <v>135</v>
      </c>
      <c r="AK81" s="221" t="s">
        <v>55</v>
      </c>
      <c r="AL81" s="221"/>
      <c r="AM81" s="221"/>
      <c r="AN81" s="221"/>
      <c r="AO81" s="221"/>
      <c r="AP81" s="221"/>
      <c r="AQ81" s="221"/>
      <c r="AR81" s="221"/>
      <c r="AS81" s="222" t="n">
        <v>0</v>
      </c>
      <c r="AT81" s="222" t="n">
        <v>0</v>
      </c>
      <c r="AU81" s="222" t="n">
        <v>0</v>
      </c>
      <c r="AV81" s="222" t="n">
        <v>0</v>
      </c>
      <c r="AW81" s="223" t="n">
        <f aca="false">AX81+AY81+AZ81</f>
        <v>0</v>
      </c>
      <c r="AX81" s="224"/>
      <c r="AY81" s="224"/>
      <c r="AZ81" s="225"/>
      <c r="BA81" s="222" t="n">
        <f aca="false">AS81-AT81-AW81</f>
        <v>0</v>
      </c>
      <c r="BB81" s="222" t="n">
        <f aca="false">AX81-AU81</f>
        <v>0</v>
      </c>
      <c r="BC81" s="224"/>
      <c r="BD81" s="224"/>
      <c r="BE81" s="226"/>
      <c r="BF81" s="224"/>
      <c r="BG81" s="227"/>
      <c r="BH81" s="228"/>
      <c r="BI81" s="209" t="n">
        <v>0</v>
      </c>
      <c r="BJ81" s="217"/>
      <c r="BK81" s="217"/>
      <c r="BM81" s="183" t="str">
        <f aca="false">AJ81 &amp; BI81</f>
        <v>Амортизационные отчисления0</v>
      </c>
      <c r="BN81" s="217"/>
      <c r="BO81" s="217"/>
      <c r="BP81" s="217"/>
      <c r="BQ81" s="217"/>
      <c r="CB81" s="183" t="str">
        <f aca="false">AJ81 &amp; AK81</f>
        <v>Амортизационные отчислениянет</v>
      </c>
      <c r="CC81" s="184"/>
    </row>
    <row r="82" customFormat="false" ht="15" hidden="false" customHeight="true" outlineLevel="0" collapsed="false">
      <c r="C82" s="200"/>
      <c r="D82" s="201"/>
      <c r="E82" s="202"/>
      <c r="F82" s="202"/>
      <c r="G82" s="202"/>
      <c r="H82" s="202"/>
      <c r="I82" s="202"/>
      <c r="J82" s="202"/>
      <c r="K82" s="203"/>
      <c r="L82" s="203"/>
      <c r="M82" s="204"/>
      <c r="N82" s="204"/>
      <c r="O82" s="205"/>
      <c r="P82" s="206"/>
      <c r="Q82" s="210"/>
      <c r="R82" s="211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8"/>
      <c r="AI82" s="219" t="s">
        <v>140</v>
      </c>
      <c r="AJ82" s="220" t="s">
        <v>133</v>
      </c>
      <c r="AK82" s="221" t="s">
        <v>55</v>
      </c>
      <c r="AL82" s="221"/>
      <c r="AM82" s="221"/>
      <c r="AN82" s="221"/>
      <c r="AO82" s="221"/>
      <c r="AP82" s="221"/>
      <c r="AQ82" s="221"/>
      <c r="AR82" s="221"/>
      <c r="AS82" s="222" t="n">
        <v>0</v>
      </c>
      <c r="AT82" s="222" t="n">
        <v>0</v>
      </c>
      <c r="AU82" s="222" t="n">
        <v>0</v>
      </c>
      <c r="AV82" s="222" t="n">
        <v>0</v>
      </c>
      <c r="AW82" s="223" t="n">
        <f aca="false">AX82+AY82+AZ82</f>
        <v>0</v>
      </c>
      <c r="AX82" s="224"/>
      <c r="AY82" s="224"/>
      <c r="AZ82" s="225"/>
      <c r="BA82" s="222" t="n">
        <f aca="false">AS82-AT82-AW82</f>
        <v>0</v>
      </c>
      <c r="BB82" s="222" t="n">
        <f aca="false">AX82-AU82</f>
        <v>0</v>
      </c>
      <c r="BC82" s="224"/>
      <c r="BD82" s="224"/>
      <c r="BE82" s="226"/>
      <c r="BF82" s="224"/>
      <c r="BG82" s="227"/>
      <c r="BH82" s="228"/>
      <c r="BI82" s="209" t="n">
        <v>0</v>
      </c>
      <c r="BJ82" s="217"/>
      <c r="BK82" s="217"/>
      <c r="BM82" s="183" t="str">
        <f aca="false">AJ82 &amp; BI82</f>
        <v>Прибыль направляемая на инвестиции0</v>
      </c>
      <c r="BN82" s="217"/>
      <c r="BO82" s="217"/>
      <c r="BP82" s="217"/>
      <c r="BQ82" s="217"/>
      <c r="CB82" s="183" t="str">
        <f aca="false">AJ82 &amp; AK82</f>
        <v>Прибыль направляемая на инвестициинет</v>
      </c>
      <c r="CC82" s="184"/>
    </row>
    <row r="83" customFormat="false" ht="11.25" hidden="false" customHeight="true" outlineLevel="0" collapsed="false">
      <c r="C83" s="200"/>
      <c r="D83" s="201" t="n">
        <v>10</v>
      </c>
      <c r="E83" s="202" t="s">
        <v>172</v>
      </c>
      <c r="F83" s="202" t="s">
        <v>173</v>
      </c>
      <c r="G83" s="202" t="s">
        <v>196</v>
      </c>
      <c r="H83" s="202" t="s">
        <v>175</v>
      </c>
      <c r="I83" s="202" t="s">
        <v>175</v>
      </c>
      <c r="J83" s="202" t="s">
        <v>176</v>
      </c>
      <c r="K83" s="203" t="n">
        <v>5</v>
      </c>
      <c r="L83" s="203" t="n">
        <v>2020</v>
      </c>
      <c r="M83" s="204" t="s">
        <v>177</v>
      </c>
      <c r="N83" s="204" t="n">
        <v>2023</v>
      </c>
      <c r="O83" s="205" t="n">
        <v>0</v>
      </c>
      <c r="P83" s="206" t="n">
        <v>0</v>
      </c>
      <c r="Q83" s="207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208"/>
      <c r="BD83" s="208"/>
      <c r="BE83" s="208"/>
      <c r="BF83" s="208"/>
      <c r="BG83" s="208"/>
      <c r="BH83" s="208"/>
      <c r="BI83" s="209"/>
      <c r="BJ83" s="184"/>
      <c r="BK83" s="184"/>
      <c r="BL83" s="184"/>
      <c r="BM83" s="184"/>
      <c r="BN83" s="184"/>
      <c r="BO83" s="184"/>
    </row>
    <row r="84" customFormat="false" ht="11.25" hidden="false" customHeight="true" outlineLevel="0" collapsed="false">
      <c r="C84" s="200"/>
      <c r="D84" s="201"/>
      <c r="E84" s="202"/>
      <c r="F84" s="202"/>
      <c r="G84" s="202"/>
      <c r="H84" s="202"/>
      <c r="I84" s="202"/>
      <c r="J84" s="202"/>
      <c r="K84" s="203"/>
      <c r="L84" s="203"/>
      <c r="M84" s="204"/>
      <c r="N84" s="204"/>
      <c r="O84" s="205"/>
      <c r="P84" s="206"/>
      <c r="Q84" s="210"/>
      <c r="R84" s="211" t="n">
        <v>1</v>
      </c>
      <c r="S84" s="212" t="s">
        <v>178</v>
      </c>
      <c r="T84" s="212" t="s">
        <v>179</v>
      </c>
      <c r="U84" s="212" t="s">
        <v>180</v>
      </c>
      <c r="V84" s="212" t="s">
        <v>181</v>
      </c>
      <c r="W84" s="212" t="s">
        <v>181</v>
      </c>
      <c r="X84" s="212" t="s">
        <v>176</v>
      </c>
      <c r="Y84" s="212" t="s">
        <v>182</v>
      </c>
      <c r="Z84" s="212" t="s">
        <v>183</v>
      </c>
      <c r="AA84" s="212" t="s">
        <v>184</v>
      </c>
      <c r="AB84" s="212" t="s">
        <v>185</v>
      </c>
      <c r="AC84" s="212" t="s">
        <v>175</v>
      </c>
      <c r="AD84" s="212" t="s">
        <v>175</v>
      </c>
      <c r="AE84" s="212" t="s">
        <v>176</v>
      </c>
      <c r="AF84" s="212" t="s">
        <v>182</v>
      </c>
      <c r="AG84" s="212" t="s">
        <v>183</v>
      </c>
      <c r="AH84" s="213"/>
      <c r="AI84" s="214"/>
      <c r="AJ84" s="215"/>
      <c r="AK84" s="215"/>
      <c r="AL84" s="215"/>
      <c r="AM84" s="215"/>
      <c r="AN84" s="215"/>
      <c r="AO84" s="215"/>
      <c r="AP84" s="215"/>
      <c r="AQ84" s="215"/>
      <c r="AR84" s="215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161"/>
      <c r="BD84" s="161"/>
      <c r="BE84" s="161"/>
      <c r="BF84" s="161"/>
      <c r="BG84" s="161"/>
      <c r="BH84" s="161"/>
      <c r="BI84" s="209"/>
      <c r="BJ84" s="217"/>
      <c r="BK84" s="217"/>
      <c r="BL84" s="217"/>
      <c r="BM84" s="184"/>
      <c r="BN84" s="217"/>
      <c r="BO84" s="217"/>
      <c r="BP84" s="217"/>
      <c r="BQ84" s="217"/>
      <c r="BR84" s="217"/>
    </row>
    <row r="85" customFormat="false" ht="15" hidden="false" customHeight="true" outlineLevel="0" collapsed="false">
      <c r="C85" s="200"/>
      <c r="D85" s="201"/>
      <c r="E85" s="202"/>
      <c r="F85" s="202"/>
      <c r="G85" s="202"/>
      <c r="H85" s="202"/>
      <c r="I85" s="202"/>
      <c r="J85" s="202"/>
      <c r="K85" s="203"/>
      <c r="L85" s="203"/>
      <c r="M85" s="204"/>
      <c r="N85" s="204"/>
      <c r="O85" s="205"/>
      <c r="P85" s="206"/>
      <c r="Q85" s="210"/>
      <c r="R85" s="211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8"/>
      <c r="AI85" s="219" t="s">
        <v>186</v>
      </c>
      <c r="AJ85" s="220" t="s">
        <v>135</v>
      </c>
      <c r="AK85" s="221" t="s">
        <v>55</v>
      </c>
      <c r="AL85" s="221"/>
      <c r="AM85" s="221"/>
      <c r="AN85" s="221"/>
      <c r="AO85" s="221"/>
      <c r="AP85" s="221"/>
      <c r="AQ85" s="221"/>
      <c r="AR85" s="221"/>
      <c r="AS85" s="222" t="n">
        <v>0</v>
      </c>
      <c r="AT85" s="222" t="n">
        <v>0</v>
      </c>
      <c r="AU85" s="222" t="n">
        <v>0</v>
      </c>
      <c r="AV85" s="222" t="n">
        <v>0</v>
      </c>
      <c r="AW85" s="223" t="n">
        <f aca="false">AX85+AY85+AZ85</f>
        <v>0</v>
      </c>
      <c r="AX85" s="224"/>
      <c r="AY85" s="224"/>
      <c r="AZ85" s="225"/>
      <c r="BA85" s="222" t="n">
        <f aca="false">AS85-AT85-AW85</f>
        <v>0</v>
      </c>
      <c r="BB85" s="222" t="n">
        <f aca="false">AX85-AU85</f>
        <v>0</v>
      </c>
      <c r="BC85" s="224"/>
      <c r="BD85" s="224"/>
      <c r="BE85" s="226"/>
      <c r="BF85" s="224"/>
      <c r="BG85" s="227"/>
      <c r="BH85" s="228"/>
      <c r="BI85" s="209" t="n">
        <v>0</v>
      </c>
      <c r="BJ85" s="217"/>
      <c r="BK85" s="217"/>
      <c r="BM85" s="183" t="str">
        <f aca="false">AJ85 &amp; BI85</f>
        <v>Амортизационные отчисления0</v>
      </c>
      <c r="BN85" s="217"/>
      <c r="BO85" s="217"/>
      <c r="BP85" s="217"/>
      <c r="BQ85" s="217"/>
      <c r="CB85" s="183" t="str">
        <f aca="false">AJ85 &amp; AK85</f>
        <v>Амортизационные отчислениянет</v>
      </c>
      <c r="CC85" s="184"/>
    </row>
    <row r="86" customFormat="false" ht="15" hidden="false" customHeight="true" outlineLevel="0" collapsed="false">
      <c r="C86" s="200"/>
      <c r="D86" s="201"/>
      <c r="E86" s="202"/>
      <c r="F86" s="202"/>
      <c r="G86" s="202"/>
      <c r="H86" s="202"/>
      <c r="I86" s="202"/>
      <c r="J86" s="202"/>
      <c r="K86" s="203"/>
      <c r="L86" s="203"/>
      <c r="M86" s="204"/>
      <c r="N86" s="204"/>
      <c r="O86" s="205"/>
      <c r="P86" s="206"/>
      <c r="Q86" s="210"/>
      <c r="R86" s="211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8"/>
      <c r="AI86" s="219" t="s">
        <v>140</v>
      </c>
      <c r="AJ86" s="220" t="s">
        <v>133</v>
      </c>
      <c r="AK86" s="221" t="s">
        <v>55</v>
      </c>
      <c r="AL86" s="221"/>
      <c r="AM86" s="221"/>
      <c r="AN86" s="221"/>
      <c r="AO86" s="221"/>
      <c r="AP86" s="221"/>
      <c r="AQ86" s="221"/>
      <c r="AR86" s="221"/>
      <c r="AS86" s="222" t="n">
        <v>0</v>
      </c>
      <c r="AT86" s="222" t="n">
        <v>0</v>
      </c>
      <c r="AU86" s="222" t="n">
        <v>0</v>
      </c>
      <c r="AV86" s="222" t="n">
        <v>0</v>
      </c>
      <c r="AW86" s="223" t="n">
        <f aca="false">AX86+AY86+AZ86</f>
        <v>0</v>
      </c>
      <c r="AX86" s="224"/>
      <c r="AY86" s="224"/>
      <c r="AZ86" s="225"/>
      <c r="BA86" s="222" t="n">
        <f aca="false">AS86-AT86-AW86</f>
        <v>0</v>
      </c>
      <c r="BB86" s="222" t="n">
        <f aca="false">AX86-AU86</f>
        <v>0</v>
      </c>
      <c r="BC86" s="224"/>
      <c r="BD86" s="224"/>
      <c r="BE86" s="226"/>
      <c r="BF86" s="224"/>
      <c r="BG86" s="227"/>
      <c r="BH86" s="228"/>
      <c r="BI86" s="209" t="n">
        <v>0</v>
      </c>
      <c r="BJ86" s="217"/>
      <c r="BK86" s="217"/>
      <c r="BM86" s="183" t="str">
        <f aca="false">AJ86 &amp; BI86</f>
        <v>Прибыль направляемая на инвестиции0</v>
      </c>
      <c r="BN86" s="217"/>
      <c r="BO86" s="217"/>
      <c r="BP86" s="217"/>
      <c r="BQ86" s="217"/>
      <c r="CB86" s="183" t="str">
        <f aca="false">AJ86 &amp; AK86</f>
        <v>Прибыль направляемая на инвестициинет</v>
      </c>
      <c r="CC86" s="184"/>
    </row>
    <row r="87" customFormat="false" ht="11.25" hidden="false" customHeight="true" outlineLevel="0" collapsed="false">
      <c r="C87" s="200"/>
      <c r="D87" s="201" t="n">
        <v>11</v>
      </c>
      <c r="E87" s="202" t="s">
        <v>172</v>
      </c>
      <c r="F87" s="202" t="s">
        <v>173</v>
      </c>
      <c r="G87" s="202" t="s">
        <v>197</v>
      </c>
      <c r="H87" s="202" t="s">
        <v>175</v>
      </c>
      <c r="I87" s="202" t="s">
        <v>175</v>
      </c>
      <c r="J87" s="202" t="s">
        <v>176</v>
      </c>
      <c r="K87" s="203" t="n">
        <v>5</v>
      </c>
      <c r="L87" s="203" t="n">
        <v>2021</v>
      </c>
      <c r="M87" s="204" t="s">
        <v>177</v>
      </c>
      <c r="N87" s="204" t="n">
        <v>2023</v>
      </c>
      <c r="O87" s="205" t="n">
        <v>0</v>
      </c>
      <c r="P87" s="206" t="n">
        <v>0</v>
      </c>
      <c r="Q87" s="207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9"/>
      <c r="BJ87" s="184"/>
      <c r="BK87" s="184"/>
      <c r="BL87" s="184"/>
      <c r="BM87" s="184"/>
      <c r="BN87" s="184"/>
      <c r="BO87" s="184"/>
    </row>
    <row r="88" customFormat="false" ht="11.25" hidden="false" customHeight="true" outlineLevel="0" collapsed="false">
      <c r="C88" s="200"/>
      <c r="D88" s="201"/>
      <c r="E88" s="202"/>
      <c r="F88" s="202"/>
      <c r="G88" s="202"/>
      <c r="H88" s="202"/>
      <c r="I88" s="202"/>
      <c r="J88" s="202"/>
      <c r="K88" s="203"/>
      <c r="L88" s="203"/>
      <c r="M88" s="204"/>
      <c r="N88" s="204"/>
      <c r="O88" s="205"/>
      <c r="P88" s="206"/>
      <c r="Q88" s="210"/>
      <c r="R88" s="211" t="n">
        <v>1</v>
      </c>
      <c r="S88" s="212" t="s">
        <v>178</v>
      </c>
      <c r="T88" s="212" t="s">
        <v>179</v>
      </c>
      <c r="U88" s="212" t="s">
        <v>180</v>
      </c>
      <c r="V88" s="212" t="s">
        <v>181</v>
      </c>
      <c r="W88" s="212" t="s">
        <v>181</v>
      </c>
      <c r="X88" s="212" t="s">
        <v>176</v>
      </c>
      <c r="Y88" s="212" t="s">
        <v>182</v>
      </c>
      <c r="Z88" s="212" t="s">
        <v>183</v>
      </c>
      <c r="AA88" s="212" t="s">
        <v>184</v>
      </c>
      <c r="AB88" s="212" t="s">
        <v>185</v>
      </c>
      <c r="AC88" s="212" t="s">
        <v>175</v>
      </c>
      <c r="AD88" s="212" t="s">
        <v>175</v>
      </c>
      <c r="AE88" s="212" t="s">
        <v>176</v>
      </c>
      <c r="AF88" s="212" t="s">
        <v>182</v>
      </c>
      <c r="AG88" s="212" t="s">
        <v>183</v>
      </c>
      <c r="AH88" s="213"/>
      <c r="AI88" s="214"/>
      <c r="AJ88" s="215"/>
      <c r="AK88" s="215"/>
      <c r="AL88" s="215"/>
      <c r="AM88" s="215"/>
      <c r="AN88" s="215"/>
      <c r="AO88" s="215"/>
      <c r="AP88" s="215"/>
      <c r="AQ88" s="215"/>
      <c r="AR88" s="215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161"/>
      <c r="BD88" s="161"/>
      <c r="BE88" s="161"/>
      <c r="BF88" s="161"/>
      <c r="BG88" s="161"/>
      <c r="BH88" s="161"/>
      <c r="BI88" s="209"/>
      <c r="BJ88" s="217"/>
      <c r="BK88" s="217"/>
      <c r="BL88" s="217"/>
      <c r="BM88" s="184"/>
      <c r="BN88" s="217"/>
      <c r="BO88" s="217"/>
      <c r="BP88" s="217"/>
      <c r="BQ88" s="217"/>
      <c r="BR88" s="217"/>
    </row>
    <row r="89" customFormat="false" ht="15" hidden="false" customHeight="true" outlineLevel="0" collapsed="false">
      <c r="C89" s="200"/>
      <c r="D89" s="201"/>
      <c r="E89" s="202"/>
      <c r="F89" s="202"/>
      <c r="G89" s="202"/>
      <c r="H89" s="202"/>
      <c r="I89" s="202"/>
      <c r="J89" s="202"/>
      <c r="K89" s="203"/>
      <c r="L89" s="203"/>
      <c r="M89" s="204"/>
      <c r="N89" s="204"/>
      <c r="O89" s="205"/>
      <c r="P89" s="206"/>
      <c r="Q89" s="210"/>
      <c r="R89" s="211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8"/>
      <c r="AI89" s="219" t="s">
        <v>186</v>
      </c>
      <c r="AJ89" s="230" t="s">
        <v>135</v>
      </c>
      <c r="AK89" s="221" t="s">
        <v>55</v>
      </c>
      <c r="AL89" s="221"/>
      <c r="AM89" s="221"/>
      <c r="AN89" s="221"/>
      <c r="AO89" s="221"/>
      <c r="AP89" s="221"/>
      <c r="AQ89" s="221"/>
      <c r="AR89" s="221"/>
      <c r="AS89" s="231" t="n">
        <v>273.495</v>
      </c>
      <c r="AT89" s="231" t="n">
        <v>0</v>
      </c>
      <c r="AU89" s="222" t="n">
        <v>273.495</v>
      </c>
      <c r="AV89" s="222" t="n">
        <v>0</v>
      </c>
      <c r="AW89" s="232" t="n">
        <f aca="false">AX89+AY89+AZ89</f>
        <v>0</v>
      </c>
      <c r="AX89" s="233"/>
      <c r="AY89" s="233"/>
      <c r="AZ89" s="233"/>
      <c r="BA89" s="222" t="n">
        <f aca="false">AS89-AT89-AW89</f>
        <v>273.495</v>
      </c>
      <c r="BB89" s="222" t="n">
        <f aca="false">AX89-AU89</f>
        <v>-273.495</v>
      </c>
      <c r="BC89" s="224"/>
      <c r="BD89" s="224"/>
      <c r="BE89" s="229" t="s">
        <v>189</v>
      </c>
      <c r="BF89" s="224" t="n">
        <f aca="false">BA89</f>
        <v>273.495</v>
      </c>
      <c r="BG89" s="229" t="s">
        <v>189</v>
      </c>
      <c r="BH89" s="228"/>
      <c r="BI89" s="209" t="n">
        <v>0</v>
      </c>
      <c r="BJ89" s="217"/>
      <c r="BK89" s="217"/>
      <c r="BM89" s="183" t="str">
        <f aca="false">AJ89 &amp; BI89</f>
        <v>Амортизационные отчисления0</v>
      </c>
      <c r="BN89" s="217"/>
      <c r="BO89" s="217"/>
      <c r="BP89" s="217"/>
      <c r="BQ89" s="217"/>
      <c r="CB89" s="183" t="str">
        <f aca="false">AJ89 &amp; AK89</f>
        <v>Амортизационные отчислениянет</v>
      </c>
      <c r="CC89" s="184"/>
    </row>
    <row r="90" customFormat="false" ht="11.25" hidden="false" customHeight="true" outlineLevel="0" collapsed="false">
      <c r="C90" s="200"/>
      <c r="D90" s="201" t="n">
        <v>12</v>
      </c>
      <c r="E90" s="202" t="s">
        <v>172</v>
      </c>
      <c r="F90" s="202" t="s">
        <v>173</v>
      </c>
      <c r="G90" s="202" t="s">
        <v>198</v>
      </c>
      <c r="H90" s="202" t="s">
        <v>175</v>
      </c>
      <c r="I90" s="202" t="s">
        <v>175</v>
      </c>
      <c r="J90" s="202" t="s">
        <v>176</v>
      </c>
      <c r="K90" s="203" t="n">
        <v>5</v>
      </c>
      <c r="L90" s="203" t="n">
        <v>2022</v>
      </c>
      <c r="M90" s="204" t="s">
        <v>177</v>
      </c>
      <c r="N90" s="204" t="n">
        <v>2022</v>
      </c>
      <c r="O90" s="205" t="n">
        <v>0</v>
      </c>
      <c r="P90" s="206" t="n">
        <v>0</v>
      </c>
      <c r="Q90" s="207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9"/>
      <c r="BJ90" s="184"/>
      <c r="BK90" s="184"/>
      <c r="BL90" s="184"/>
      <c r="BM90" s="184"/>
      <c r="BN90" s="184"/>
      <c r="BO90" s="184"/>
    </row>
    <row r="91" customFormat="false" ht="11.25" hidden="false" customHeight="true" outlineLevel="0" collapsed="false">
      <c r="C91" s="200"/>
      <c r="D91" s="201"/>
      <c r="E91" s="202"/>
      <c r="F91" s="202"/>
      <c r="G91" s="202"/>
      <c r="H91" s="202"/>
      <c r="I91" s="202"/>
      <c r="J91" s="202"/>
      <c r="K91" s="203"/>
      <c r="L91" s="203"/>
      <c r="M91" s="204"/>
      <c r="N91" s="204"/>
      <c r="O91" s="205"/>
      <c r="P91" s="206"/>
      <c r="Q91" s="210"/>
      <c r="R91" s="211" t="n">
        <v>1</v>
      </c>
      <c r="S91" s="212" t="s">
        <v>178</v>
      </c>
      <c r="T91" s="212" t="s">
        <v>179</v>
      </c>
      <c r="U91" s="212" t="s">
        <v>180</v>
      </c>
      <c r="V91" s="212" t="s">
        <v>181</v>
      </c>
      <c r="W91" s="212" t="s">
        <v>181</v>
      </c>
      <c r="X91" s="212" t="s">
        <v>176</v>
      </c>
      <c r="Y91" s="212" t="s">
        <v>182</v>
      </c>
      <c r="Z91" s="212" t="s">
        <v>183</v>
      </c>
      <c r="AA91" s="212" t="s">
        <v>184</v>
      </c>
      <c r="AB91" s="212" t="s">
        <v>185</v>
      </c>
      <c r="AC91" s="212" t="s">
        <v>175</v>
      </c>
      <c r="AD91" s="212" t="s">
        <v>175</v>
      </c>
      <c r="AE91" s="212" t="s">
        <v>176</v>
      </c>
      <c r="AF91" s="212" t="s">
        <v>182</v>
      </c>
      <c r="AG91" s="212" t="s">
        <v>183</v>
      </c>
      <c r="AH91" s="213"/>
      <c r="AI91" s="214"/>
      <c r="AJ91" s="215"/>
      <c r="AK91" s="215"/>
      <c r="AL91" s="215"/>
      <c r="AM91" s="215"/>
      <c r="AN91" s="215"/>
      <c r="AO91" s="215"/>
      <c r="AP91" s="215"/>
      <c r="AQ91" s="215"/>
      <c r="AR91" s="215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161"/>
      <c r="BD91" s="161"/>
      <c r="BE91" s="161"/>
      <c r="BF91" s="161"/>
      <c r="BG91" s="161"/>
      <c r="BH91" s="161"/>
      <c r="BI91" s="209"/>
      <c r="BJ91" s="217"/>
      <c r="BK91" s="217"/>
      <c r="BL91" s="217"/>
      <c r="BM91" s="184"/>
      <c r="BN91" s="217"/>
      <c r="BO91" s="217"/>
      <c r="BP91" s="217"/>
      <c r="BQ91" s="217"/>
      <c r="BR91" s="217"/>
    </row>
    <row r="92" customFormat="false" ht="15" hidden="false" customHeight="true" outlineLevel="0" collapsed="false">
      <c r="C92" s="200"/>
      <c r="D92" s="201"/>
      <c r="E92" s="202"/>
      <c r="F92" s="202"/>
      <c r="G92" s="202"/>
      <c r="H92" s="202"/>
      <c r="I92" s="202"/>
      <c r="J92" s="202"/>
      <c r="K92" s="203"/>
      <c r="L92" s="203"/>
      <c r="M92" s="204"/>
      <c r="N92" s="204"/>
      <c r="O92" s="205"/>
      <c r="P92" s="206"/>
      <c r="Q92" s="210"/>
      <c r="R92" s="211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8"/>
      <c r="AI92" s="219" t="s">
        <v>186</v>
      </c>
      <c r="AJ92" s="220" t="s">
        <v>135</v>
      </c>
      <c r="AK92" s="221" t="s">
        <v>55</v>
      </c>
      <c r="AL92" s="221"/>
      <c r="AM92" s="221"/>
      <c r="AN92" s="221"/>
      <c r="AO92" s="221"/>
      <c r="AP92" s="221"/>
      <c r="AQ92" s="221"/>
      <c r="AR92" s="221"/>
      <c r="AS92" s="222" t="n">
        <v>2836.76</v>
      </c>
      <c r="AT92" s="222" t="n">
        <v>0</v>
      </c>
      <c r="AU92" s="222" t="n">
        <v>694.005</v>
      </c>
      <c r="AV92" s="222" t="n">
        <v>0</v>
      </c>
      <c r="AW92" s="223" t="n">
        <f aca="false">AX92+AY92+AZ92</f>
        <v>0</v>
      </c>
      <c r="AX92" s="224"/>
      <c r="AY92" s="224"/>
      <c r="AZ92" s="225"/>
      <c r="BA92" s="222" t="n">
        <f aca="false">AS92-AT92-AW92</f>
        <v>2836.76</v>
      </c>
      <c r="BB92" s="222" t="n">
        <f aca="false">AX92-AU92</f>
        <v>-694.005</v>
      </c>
      <c r="BC92" s="224"/>
      <c r="BD92" s="224"/>
      <c r="BE92" s="229" t="s">
        <v>189</v>
      </c>
      <c r="BF92" s="224" t="n">
        <f aca="false">AU92</f>
        <v>694.005</v>
      </c>
      <c r="BG92" s="229" t="s">
        <v>189</v>
      </c>
      <c r="BH92" s="228"/>
      <c r="BI92" s="209" t="n">
        <v>0</v>
      </c>
      <c r="BJ92" s="217"/>
      <c r="BK92" s="217"/>
      <c r="BM92" s="183" t="str">
        <f aca="false">AJ92 &amp; BI92</f>
        <v>Амортизационные отчисления0</v>
      </c>
      <c r="BN92" s="217"/>
      <c r="BO92" s="217"/>
      <c r="BP92" s="217"/>
      <c r="BQ92" s="217"/>
      <c r="CB92" s="183" t="str">
        <f aca="false">AJ92 &amp; AK92</f>
        <v>Амортизационные отчислениянет</v>
      </c>
      <c r="CC92" s="184"/>
    </row>
    <row r="93" customFormat="false" ht="15" hidden="false" customHeight="true" outlineLevel="0" collapsed="false">
      <c r="C93" s="200"/>
      <c r="D93" s="201"/>
      <c r="E93" s="202"/>
      <c r="F93" s="202"/>
      <c r="G93" s="202"/>
      <c r="H93" s="202"/>
      <c r="I93" s="202"/>
      <c r="J93" s="202"/>
      <c r="K93" s="203"/>
      <c r="L93" s="203"/>
      <c r="M93" s="204"/>
      <c r="N93" s="204"/>
      <c r="O93" s="205"/>
      <c r="P93" s="206"/>
      <c r="Q93" s="210"/>
      <c r="R93" s="211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212"/>
      <c r="AH93" s="218"/>
      <c r="AI93" s="219" t="s">
        <v>140</v>
      </c>
      <c r="AJ93" s="220" t="s">
        <v>133</v>
      </c>
      <c r="AK93" s="221" t="s">
        <v>55</v>
      </c>
      <c r="AL93" s="221"/>
      <c r="AM93" s="221"/>
      <c r="AN93" s="221"/>
      <c r="AO93" s="221"/>
      <c r="AP93" s="221"/>
      <c r="AQ93" s="221"/>
      <c r="AR93" s="221"/>
      <c r="AS93" s="222" t="n">
        <v>0</v>
      </c>
      <c r="AT93" s="222" t="n">
        <v>0</v>
      </c>
      <c r="AU93" s="222" t="n">
        <v>0</v>
      </c>
      <c r="AV93" s="222" t="n">
        <v>0</v>
      </c>
      <c r="AW93" s="223" t="n">
        <f aca="false">AX93+AY93+AZ93</f>
        <v>0</v>
      </c>
      <c r="AX93" s="224"/>
      <c r="AY93" s="224"/>
      <c r="AZ93" s="225"/>
      <c r="BA93" s="222" t="n">
        <f aca="false">AS93-AT93-AW93</f>
        <v>0</v>
      </c>
      <c r="BB93" s="222" t="n">
        <f aca="false">AX93-AU93</f>
        <v>0</v>
      </c>
      <c r="BC93" s="224"/>
      <c r="BD93" s="224"/>
      <c r="BE93" s="226"/>
      <c r="BF93" s="224"/>
      <c r="BG93" s="227"/>
      <c r="BH93" s="228"/>
      <c r="BI93" s="209" t="n">
        <v>0</v>
      </c>
      <c r="BJ93" s="217"/>
      <c r="BK93" s="217"/>
      <c r="BM93" s="183" t="str">
        <f aca="false">AJ93 &amp; BI93</f>
        <v>Прибыль направляемая на инвестиции0</v>
      </c>
      <c r="BN93" s="217"/>
      <c r="BO93" s="217"/>
      <c r="BP93" s="217"/>
      <c r="BQ93" s="217"/>
      <c r="CB93" s="183" t="str">
        <f aca="false">AJ93 &amp; AK93</f>
        <v>Прибыль направляемая на инвестициинет</v>
      </c>
      <c r="CC93" s="184"/>
    </row>
    <row r="94" customFormat="false" ht="11.25" hidden="false" customHeight="true" outlineLevel="0" collapsed="false">
      <c r="C94" s="200"/>
      <c r="D94" s="201" t="n">
        <v>13</v>
      </c>
      <c r="E94" s="202" t="s">
        <v>172</v>
      </c>
      <c r="F94" s="202" t="s">
        <v>173</v>
      </c>
      <c r="G94" s="202" t="s">
        <v>199</v>
      </c>
      <c r="H94" s="202" t="s">
        <v>175</v>
      </c>
      <c r="I94" s="202" t="s">
        <v>175</v>
      </c>
      <c r="J94" s="202" t="s">
        <v>176</v>
      </c>
      <c r="K94" s="203" t="n">
        <v>5</v>
      </c>
      <c r="L94" s="203" t="n">
        <v>2023</v>
      </c>
      <c r="M94" s="204" t="s">
        <v>177</v>
      </c>
      <c r="N94" s="204" t="n">
        <v>2023</v>
      </c>
      <c r="O94" s="205" t="n">
        <v>0</v>
      </c>
      <c r="P94" s="206" t="n">
        <v>0</v>
      </c>
      <c r="Q94" s="207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09"/>
      <c r="BJ94" s="184"/>
      <c r="BK94" s="184"/>
      <c r="BL94" s="184"/>
      <c r="BM94" s="184"/>
      <c r="BN94" s="184"/>
      <c r="BO94" s="184"/>
    </row>
    <row r="95" customFormat="false" ht="11.25" hidden="false" customHeight="true" outlineLevel="0" collapsed="false">
      <c r="C95" s="200"/>
      <c r="D95" s="201"/>
      <c r="E95" s="202"/>
      <c r="F95" s="202"/>
      <c r="G95" s="202"/>
      <c r="H95" s="202"/>
      <c r="I95" s="202"/>
      <c r="J95" s="202"/>
      <c r="K95" s="203"/>
      <c r="L95" s="203"/>
      <c r="M95" s="204"/>
      <c r="N95" s="204"/>
      <c r="O95" s="205"/>
      <c r="P95" s="206"/>
      <c r="Q95" s="210"/>
      <c r="R95" s="211" t="n">
        <v>1</v>
      </c>
      <c r="S95" s="212" t="s">
        <v>178</v>
      </c>
      <c r="T95" s="212" t="s">
        <v>179</v>
      </c>
      <c r="U95" s="212" t="s">
        <v>180</v>
      </c>
      <c r="V95" s="212" t="s">
        <v>181</v>
      </c>
      <c r="W95" s="212" t="s">
        <v>181</v>
      </c>
      <c r="X95" s="212" t="s">
        <v>176</v>
      </c>
      <c r="Y95" s="212" t="s">
        <v>182</v>
      </c>
      <c r="Z95" s="212" t="s">
        <v>183</v>
      </c>
      <c r="AA95" s="212" t="s">
        <v>184</v>
      </c>
      <c r="AB95" s="212" t="s">
        <v>185</v>
      </c>
      <c r="AC95" s="212" t="s">
        <v>175</v>
      </c>
      <c r="AD95" s="212" t="s">
        <v>175</v>
      </c>
      <c r="AE95" s="212" t="s">
        <v>176</v>
      </c>
      <c r="AF95" s="212" t="s">
        <v>182</v>
      </c>
      <c r="AG95" s="212" t="s">
        <v>183</v>
      </c>
      <c r="AH95" s="213"/>
      <c r="AI95" s="214"/>
      <c r="AJ95" s="215"/>
      <c r="AK95" s="215"/>
      <c r="AL95" s="215"/>
      <c r="AM95" s="215"/>
      <c r="AN95" s="215"/>
      <c r="AO95" s="215"/>
      <c r="AP95" s="215"/>
      <c r="AQ95" s="215"/>
      <c r="AR95" s="215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161"/>
      <c r="BD95" s="161"/>
      <c r="BE95" s="161"/>
      <c r="BF95" s="161"/>
      <c r="BG95" s="161"/>
      <c r="BH95" s="161"/>
      <c r="BI95" s="209"/>
      <c r="BJ95" s="217"/>
      <c r="BK95" s="217"/>
      <c r="BL95" s="217"/>
      <c r="BM95" s="184"/>
      <c r="BN95" s="217"/>
      <c r="BO95" s="217"/>
      <c r="BP95" s="217"/>
      <c r="BQ95" s="217"/>
      <c r="BR95" s="217"/>
    </row>
    <row r="96" customFormat="false" ht="15" hidden="false" customHeight="true" outlineLevel="0" collapsed="false">
      <c r="C96" s="200"/>
      <c r="D96" s="201"/>
      <c r="E96" s="202"/>
      <c r="F96" s="202"/>
      <c r="G96" s="202"/>
      <c r="H96" s="202"/>
      <c r="I96" s="202"/>
      <c r="J96" s="202"/>
      <c r="K96" s="203"/>
      <c r="L96" s="203"/>
      <c r="M96" s="204"/>
      <c r="N96" s="204"/>
      <c r="O96" s="205"/>
      <c r="P96" s="206"/>
      <c r="Q96" s="210"/>
      <c r="R96" s="211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8"/>
      <c r="AI96" s="219" t="s">
        <v>186</v>
      </c>
      <c r="AJ96" s="220" t="s">
        <v>135</v>
      </c>
      <c r="AK96" s="221" t="s">
        <v>55</v>
      </c>
      <c r="AL96" s="221"/>
      <c r="AM96" s="221"/>
      <c r="AN96" s="221"/>
      <c r="AO96" s="221"/>
      <c r="AP96" s="221"/>
      <c r="AQ96" s="221"/>
      <c r="AR96" s="221"/>
      <c r="AS96" s="222" t="n">
        <v>2578.564</v>
      </c>
      <c r="AT96" s="222" t="n">
        <v>0</v>
      </c>
      <c r="AU96" s="222" t="n">
        <v>0</v>
      </c>
      <c r="AV96" s="222" t="n">
        <v>0</v>
      </c>
      <c r="AW96" s="223" t="n">
        <f aca="false">AX96+AY96+AZ96</f>
        <v>0</v>
      </c>
      <c r="AX96" s="224"/>
      <c r="AY96" s="224"/>
      <c r="AZ96" s="225"/>
      <c r="BA96" s="222" t="n">
        <f aca="false">AS96-AT96-AW96</f>
        <v>2578.564</v>
      </c>
      <c r="BB96" s="222" t="n">
        <f aca="false">AX96-AU96</f>
        <v>0</v>
      </c>
      <c r="BC96" s="224"/>
      <c r="BD96" s="224"/>
      <c r="BE96" s="229"/>
      <c r="BF96" s="224"/>
      <c r="BG96" s="229"/>
      <c r="BH96" s="228"/>
      <c r="BI96" s="209" t="n">
        <v>0</v>
      </c>
      <c r="BJ96" s="217"/>
      <c r="BK96" s="217"/>
      <c r="BM96" s="183" t="str">
        <f aca="false">AJ96 &amp; BI96</f>
        <v>Амортизационные отчисления0</v>
      </c>
      <c r="BN96" s="217"/>
      <c r="BO96" s="217"/>
      <c r="BP96" s="217"/>
      <c r="BQ96" s="217"/>
      <c r="CB96" s="183" t="str">
        <f aca="false">AJ96 &amp; AK96</f>
        <v>Амортизационные отчислениянет</v>
      </c>
      <c r="CC96" s="184"/>
    </row>
    <row r="97" customFormat="false" ht="15" hidden="false" customHeight="true" outlineLevel="0" collapsed="false">
      <c r="C97" s="200"/>
      <c r="D97" s="201"/>
      <c r="E97" s="202"/>
      <c r="F97" s="202"/>
      <c r="G97" s="202"/>
      <c r="H97" s="202"/>
      <c r="I97" s="202"/>
      <c r="J97" s="202"/>
      <c r="K97" s="203"/>
      <c r="L97" s="203"/>
      <c r="M97" s="204"/>
      <c r="N97" s="204"/>
      <c r="O97" s="205"/>
      <c r="P97" s="206"/>
      <c r="Q97" s="210"/>
      <c r="R97" s="211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8"/>
      <c r="AI97" s="219" t="s">
        <v>140</v>
      </c>
      <c r="AJ97" s="220" t="s">
        <v>133</v>
      </c>
      <c r="AK97" s="221" t="s">
        <v>55</v>
      </c>
      <c r="AL97" s="221"/>
      <c r="AM97" s="221"/>
      <c r="AN97" s="221"/>
      <c r="AO97" s="221"/>
      <c r="AP97" s="221"/>
      <c r="AQ97" s="221"/>
      <c r="AR97" s="221"/>
      <c r="AS97" s="222" t="n">
        <v>0</v>
      </c>
      <c r="AT97" s="222" t="n">
        <v>0</v>
      </c>
      <c r="AU97" s="222" t="n">
        <v>0</v>
      </c>
      <c r="AV97" s="222" t="n">
        <v>0</v>
      </c>
      <c r="AW97" s="223" t="n">
        <f aca="false">AX97+AY97+AZ97</f>
        <v>0</v>
      </c>
      <c r="AX97" s="224"/>
      <c r="AY97" s="224"/>
      <c r="AZ97" s="225"/>
      <c r="BA97" s="222" t="n">
        <f aca="false">AS97-AT97-AW97</f>
        <v>0</v>
      </c>
      <c r="BB97" s="222" t="n">
        <f aca="false">AX97-AU97</f>
        <v>0</v>
      </c>
      <c r="BC97" s="224"/>
      <c r="BD97" s="224"/>
      <c r="BE97" s="226"/>
      <c r="BF97" s="224"/>
      <c r="BG97" s="227"/>
      <c r="BH97" s="228"/>
      <c r="BI97" s="209" t="n">
        <v>0</v>
      </c>
      <c r="BJ97" s="217"/>
      <c r="BK97" s="217"/>
      <c r="BM97" s="183" t="str">
        <f aca="false">AJ97 &amp; BI97</f>
        <v>Прибыль направляемая на инвестиции0</v>
      </c>
      <c r="BN97" s="217"/>
      <c r="BO97" s="217"/>
      <c r="BP97" s="217"/>
      <c r="BQ97" s="217"/>
      <c r="CB97" s="183" t="str">
        <f aca="false">AJ97 &amp; AK97</f>
        <v>Прибыль направляемая на инвестициинет</v>
      </c>
      <c r="CC97" s="184"/>
    </row>
    <row r="98" customFormat="false" ht="11.25" hidden="false" customHeight="true" outlineLevel="0" collapsed="false">
      <c r="C98" s="200"/>
      <c r="D98" s="201" t="n">
        <v>14</v>
      </c>
      <c r="E98" s="202" t="s">
        <v>172</v>
      </c>
      <c r="F98" s="202" t="s">
        <v>173</v>
      </c>
      <c r="G98" s="202" t="s">
        <v>200</v>
      </c>
      <c r="H98" s="202" t="s">
        <v>175</v>
      </c>
      <c r="I98" s="202" t="s">
        <v>175</v>
      </c>
      <c r="J98" s="202" t="s">
        <v>176</v>
      </c>
      <c r="K98" s="203" t="n">
        <v>5</v>
      </c>
      <c r="L98" s="203" t="n">
        <v>2021</v>
      </c>
      <c r="M98" s="204" t="s">
        <v>201</v>
      </c>
      <c r="N98" s="204" t="n">
        <v>2021</v>
      </c>
      <c r="O98" s="205" t="n">
        <v>0</v>
      </c>
      <c r="P98" s="206" t="n">
        <v>100</v>
      </c>
      <c r="Q98" s="207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  <c r="AO98" s="208"/>
      <c r="AP98" s="208"/>
      <c r="AQ98" s="208"/>
      <c r="AR98" s="208"/>
      <c r="AS98" s="208"/>
      <c r="AT98" s="208"/>
      <c r="AU98" s="208"/>
      <c r="AV98" s="208"/>
      <c r="AW98" s="208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09"/>
      <c r="BJ98" s="184"/>
      <c r="BK98" s="184"/>
      <c r="BL98" s="184"/>
      <c r="BM98" s="184"/>
      <c r="BN98" s="184"/>
      <c r="BO98" s="184"/>
    </row>
    <row r="99" customFormat="false" ht="11.25" hidden="false" customHeight="true" outlineLevel="0" collapsed="false">
      <c r="C99" s="200"/>
      <c r="D99" s="201"/>
      <c r="E99" s="202"/>
      <c r="F99" s="202"/>
      <c r="G99" s="202"/>
      <c r="H99" s="202"/>
      <c r="I99" s="202"/>
      <c r="J99" s="202"/>
      <c r="K99" s="203"/>
      <c r="L99" s="203"/>
      <c r="M99" s="204"/>
      <c r="N99" s="204"/>
      <c r="O99" s="205"/>
      <c r="P99" s="206"/>
      <c r="Q99" s="210"/>
      <c r="R99" s="211" t="n">
        <v>1</v>
      </c>
      <c r="S99" s="212" t="s">
        <v>178</v>
      </c>
      <c r="T99" s="212" t="s">
        <v>179</v>
      </c>
      <c r="U99" s="212" t="s">
        <v>180</v>
      </c>
      <c r="V99" s="212" t="s">
        <v>181</v>
      </c>
      <c r="W99" s="212" t="s">
        <v>181</v>
      </c>
      <c r="X99" s="212" t="s">
        <v>176</v>
      </c>
      <c r="Y99" s="212" t="s">
        <v>182</v>
      </c>
      <c r="Z99" s="212" t="s">
        <v>183</v>
      </c>
      <c r="AA99" s="212" t="s">
        <v>184</v>
      </c>
      <c r="AB99" s="212" t="s">
        <v>185</v>
      </c>
      <c r="AC99" s="212" t="s">
        <v>175</v>
      </c>
      <c r="AD99" s="212" t="s">
        <v>175</v>
      </c>
      <c r="AE99" s="212" t="s">
        <v>176</v>
      </c>
      <c r="AF99" s="212" t="s">
        <v>182</v>
      </c>
      <c r="AG99" s="212" t="s">
        <v>183</v>
      </c>
      <c r="AH99" s="213"/>
      <c r="AI99" s="214"/>
      <c r="AJ99" s="215"/>
      <c r="AK99" s="215"/>
      <c r="AL99" s="215"/>
      <c r="AM99" s="215"/>
      <c r="AN99" s="215"/>
      <c r="AO99" s="215"/>
      <c r="AP99" s="215"/>
      <c r="AQ99" s="215"/>
      <c r="AR99" s="215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161"/>
      <c r="BD99" s="161"/>
      <c r="BE99" s="161"/>
      <c r="BF99" s="161"/>
      <c r="BG99" s="161"/>
      <c r="BH99" s="161"/>
      <c r="BI99" s="209"/>
      <c r="BJ99" s="217"/>
      <c r="BK99" s="217"/>
      <c r="BL99" s="217"/>
      <c r="BM99" s="184"/>
      <c r="BN99" s="217"/>
      <c r="BO99" s="217"/>
      <c r="BP99" s="217"/>
      <c r="BQ99" s="217"/>
      <c r="BR99" s="217"/>
    </row>
    <row r="100" customFormat="false" ht="15" hidden="false" customHeight="true" outlineLevel="0" collapsed="false">
      <c r="C100" s="200"/>
      <c r="D100" s="201"/>
      <c r="E100" s="202"/>
      <c r="F100" s="202"/>
      <c r="G100" s="202"/>
      <c r="H100" s="202"/>
      <c r="I100" s="202"/>
      <c r="J100" s="202"/>
      <c r="K100" s="203"/>
      <c r="L100" s="203"/>
      <c r="M100" s="204"/>
      <c r="N100" s="204"/>
      <c r="O100" s="205"/>
      <c r="P100" s="206"/>
      <c r="Q100" s="210"/>
      <c r="R100" s="211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8"/>
      <c r="AI100" s="219" t="s">
        <v>186</v>
      </c>
      <c r="AJ100" s="230" t="s">
        <v>135</v>
      </c>
      <c r="AK100" s="221" t="s">
        <v>55</v>
      </c>
      <c r="AL100" s="221"/>
      <c r="AM100" s="221"/>
      <c r="AN100" s="221"/>
      <c r="AO100" s="221"/>
      <c r="AP100" s="221"/>
      <c r="AQ100" s="221"/>
      <c r="AR100" s="221"/>
      <c r="AS100" s="231" t="n">
        <v>158.462</v>
      </c>
      <c r="AT100" s="231" t="n">
        <v>0</v>
      </c>
      <c r="AU100" s="222" t="n">
        <v>158.462</v>
      </c>
      <c r="AV100" s="222" t="n">
        <v>158.462</v>
      </c>
      <c r="AW100" s="232" t="n">
        <f aca="false">AX100+AY100+AZ100</f>
        <v>158.462</v>
      </c>
      <c r="AX100" s="233" t="n">
        <v>158.462</v>
      </c>
      <c r="AY100" s="233"/>
      <c r="AZ100" s="233"/>
      <c r="BA100" s="222" t="n">
        <f aca="false">AS100-AT100-AW100</f>
        <v>0</v>
      </c>
      <c r="BB100" s="222" t="n">
        <f aca="false">AX100-AU100</f>
        <v>0</v>
      </c>
      <c r="BC100" s="224"/>
      <c r="BD100" s="224"/>
      <c r="BE100" s="229" t="s">
        <v>189</v>
      </c>
      <c r="BF100" s="224" t="n">
        <f aca="false">BA100</f>
        <v>0</v>
      </c>
      <c r="BG100" s="229" t="s">
        <v>189</v>
      </c>
      <c r="BH100" s="234"/>
      <c r="BI100" s="209" t="n">
        <v>0</v>
      </c>
      <c r="BJ100" s="217"/>
      <c r="BK100" s="217"/>
      <c r="BM100" s="183" t="str">
        <f aca="false">AJ100 &amp; BI100</f>
        <v>Амортизационные отчисления0</v>
      </c>
      <c r="BN100" s="217"/>
      <c r="BO100" s="217"/>
      <c r="BP100" s="217"/>
      <c r="BQ100" s="217"/>
      <c r="CB100" s="183" t="str">
        <f aca="false">AJ100 &amp; AK100</f>
        <v>Амортизационные отчислениянет</v>
      </c>
      <c r="CC100" s="184"/>
    </row>
    <row r="101" customFormat="false" ht="11.25" hidden="false" customHeight="true" outlineLevel="0" collapsed="false">
      <c r="C101" s="200"/>
      <c r="D101" s="201" t="n">
        <v>15</v>
      </c>
      <c r="E101" s="202" t="s">
        <v>172</v>
      </c>
      <c r="F101" s="202" t="s">
        <v>173</v>
      </c>
      <c r="G101" s="202" t="s">
        <v>202</v>
      </c>
      <c r="H101" s="202" t="s">
        <v>175</v>
      </c>
      <c r="I101" s="202" t="s">
        <v>175</v>
      </c>
      <c r="J101" s="202" t="s">
        <v>176</v>
      </c>
      <c r="K101" s="203" t="n">
        <v>5</v>
      </c>
      <c r="L101" s="203" t="n">
        <v>2022</v>
      </c>
      <c r="M101" s="204" t="s">
        <v>177</v>
      </c>
      <c r="N101" s="204" t="n">
        <v>2023</v>
      </c>
      <c r="O101" s="205" t="n">
        <v>0</v>
      </c>
      <c r="P101" s="206" t="n">
        <v>0</v>
      </c>
      <c r="Q101" s="207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9"/>
      <c r="BJ101" s="184"/>
      <c r="BK101" s="184"/>
      <c r="BL101" s="184"/>
      <c r="BM101" s="184"/>
      <c r="BN101" s="184"/>
      <c r="BO101" s="184"/>
    </row>
    <row r="102" customFormat="false" ht="11.25" hidden="false" customHeight="true" outlineLevel="0" collapsed="false">
      <c r="C102" s="200"/>
      <c r="D102" s="201"/>
      <c r="E102" s="202"/>
      <c r="F102" s="202"/>
      <c r="G102" s="202"/>
      <c r="H102" s="202"/>
      <c r="I102" s="202"/>
      <c r="J102" s="202"/>
      <c r="K102" s="203"/>
      <c r="L102" s="203"/>
      <c r="M102" s="204"/>
      <c r="N102" s="204"/>
      <c r="O102" s="205"/>
      <c r="P102" s="206"/>
      <c r="Q102" s="210"/>
      <c r="R102" s="211" t="n">
        <v>1</v>
      </c>
      <c r="S102" s="212" t="s">
        <v>178</v>
      </c>
      <c r="T102" s="212" t="s">
        <v>179</v>
      </c>
      <c r="U102" s="212" t="s">
        <v>180</v>
      </c>
      <c r="V102" s="212" t="s">
        <v>181</v>
      </c>
      <c r="W102" s="212" t="s">
        <v>181</v>
      </c>
      <c r="X102" s="212" t="s">
        <v>176</v>
      </c>
      <c r="Y102" s="212" t="s">
        <v>182</v>
      </c>
      <c r="Z102" s="212" t="s">
        <v>183</v>
      </c>
      <c r="AA102" s="212" t="s">
        <v>184</v>
      </c>
      <c r="AB102" s="212" t="s">
        <v>185</v>
      </c>
      <c r="AC102" s="212" t="s">
        <v>175</v>
      </c>
      <c r="AD102" s="212" t="s">
        <v>175</v>
      </c>
      <c r="AE102" s="212" t="s">
        <v>176</v>
      </c>
      <c r="AF102" s="212" t="s">
        <v>182</v>
      </c>
      <c r="AG102" s="212" t="s">
        <v>183</v>
      </c>
      <c r="AH102" s="213"/>
      <c r="AI102" s="214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161"/>
      <c r="BD102" s="161"/>
      <c r="BE102" s="161"/>
      <c r="BF102" s="161"/>
      <c r="BG102" s="161"/>
      <c r="BH102" s="161"/>
      <c r="BI102" s="209"/>
      <c r="BJ102" s="217"/>
      <c r="BK102" s="217"/>
      <c r="BL102" s="217"/>
      <c r="BM102" s="184"/>
      <c r="BN102" s="217"/>
      <c r="BO102" s="217"/>
      <c r="BP102" s="217"/>
      <c r="BQ102" s="217"/>
      <c r="BR102" s="217"/>
    </row>
    <row r="103" customFormat="false" ht="15" hidden="false" customHeight="true" outlineLevel="0" collapsed="false">
      <c r="C103" s="200"/>
      <c r="D103" s="201"/>
      <c r="E103" s="202"/>
      <c r="F103" s="202"/>
      <c r="G103" s="202"/>
      <c r="H103" s="202"/>
      <c r="I103" s="202"/>
      <c r="J103" s="202"/>
      <c r="K103" s="203"/>
      <c r="L103" s="203"/>
      <c r="M103" s="204"/>
      <c r="N103" s="204"/>
      <c r="O103" s="205"/>
      <c r="P103" s="206"/>
      <c r="Q103" s="210"/>
      <c r="R103" s="211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8"/>
      <c r="AI103" s="219" t="s">
        <v>186</v>
      </c>
      <c r="AJ103" s="230" t="s">
        <v>135</v>
      </c>
      <c r="AK103" s="221" t="s">
        <v>55</v>
      </c>
      <c r="AL103" s="221"/>
      <c r="AM103" s="221"/>
      <c r="AN103" s="221"/>
      <c r="AO103" s="221"/>
      <c r="AP103" s="221"/>
      <c r="AQ103" s="221"/>
      <c r="AR103" s="221"/>
      <c r="AS103" s="231" t="n">
        <v>0</v>
      </c>
      <c r="AT103" s="231" t="n">
        <v>0</v>
      </c>
      <c r="AU103" s="222" t="n">
        <v>0</v>
      </c>
      <c r="AV103" s="222" t="n">
        <v>0</v>
      </c>
      <c r="AW103" s="232" t="n">
        <f aca="false">AX103+AY103+AZ103</f>
        <v>0</v>
      </c>
      <c r="AX103" s="233"/>
      <c r="AY103" s="233"/>
      <c r="AZ103" s="233"/>
      <c r="BA103" s="222" t="n">
        <f aca="false">AS103-AT103-AW103</f>
        <v>0</v>
      </c>
      <c r="BB103" s="222" t="n">
        <f aca="false">AX103-AU103</f>
        <v>0</v>
      </c>
      <c r="BC103" s="224"/>
      <c r="BD103" s="224"/>
      <c r="BE103" s="226"/>
      <c r="BF103" s="224"/>
      <c r="BG103" s="227"/>
      <c r="BH103" s="228"/>
      <c r="BI103" s="209" t="n">
        <v>0</v>
      </c>
      <c r="BJ103" s="217"/>
      <c r="BK103" s="217"/>
      <c r="BM103" s="183" t="str">
        <f aca="false">AJ103 &amp; BI103</f>
        <v>Амортизационные отчисления0</v>
      </c>
      <c r="BN103" s="217"/>
      <c r="BO103" s="217"/>
      <c r="BP103" s="217"/>
      <c r="BQ103" s="217"/>
      <c r="CB103" s="183" t="str">
        <f aca="false">AJ103 &amp; AK103</f>
        <v>Амортизационные отчислениянет</v>
      </c>
      <c r="CC103" s="184"/>
    </row>
    <row r="104" customFormat="false" ht="11.25" hidden="false" customHeight="true" outlineLevel="0" collapsed="false">
      <c r="C104" s="200"/>
      <c r="D104" s="201" t="n">
        <v>16</v>
      </c>
      <c r="E104" s="202" t="s">
        <v>172</v>
      </c>
      <c r="F104" s="202" t="s">
        <v>173</v>
      </c>
      <c r="G104" s="202" t="s">
        <v>203</v>
      </c>
      <c r="H104" s="202" t="s">
        <v>175</v>
      </c>
      <c r="I104" s="202" t="s">
        <v>175</v>
      </c>
      <c r="J104" s="202" t="s">
        <v>176</v>
      </c>
      <c r="K104" s="203" t="n">
        <v>5</v>
      </c>
      <c r="L104" s="203" t="n">
        <v>2023</v>
      </c>
      <c r="M104" s="204" t="s">
        <v>177</v>
      </c>
      <c r="N104" s="204" t="n">
        <v>2023</v>
      </c>
      <c r="O104" s="205" t="n">
        <v>0</v>
      </c>
      <c r="P104" s="206" t="n">
        <v>0</v>
      </c>
      <c r="Q104" s="207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208"/>
      <c r="AV104" s="208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9"/>
      <c r="BJ104" s="184"/>
      <c r="BK104" s="184"/>
      <c r="BL104" s="184"/>
      <c r="BM104" s="184"/>
      <c r="BN104" s="184"/>
      <c r="BO104" s="184"/>
    </row>
    <row r="105" customFormat="false" ht="11.25" hidden="false" customHeight="true" outlineLevel="0" collapsed="false">
      <c r="C105" s="200"/>
      <c r="D105" s="201"/>
      <c r="E105" s="202"/>
      <c r="F105" s="202"/>
      <c r="G105" s="202"/>
      <c r="H105" s="202"/>
      <c r="I105" s="202"/>
      <c r="J105" s="202"/>
      <c r="K105" s="203"/>
      <c r="L105" s="203"/>
      <c r="M105" s="204"/>
      <c r="N105" s="204"/>
      <c r="O105" s="205"/>
      <c r="P105" s="206"/>
      <c r="Q105" s="210"/>
      <c r="R105" s="211" t="n">
        <v>1</v>
      </c>
      <c r="S105" s="212" t="s">
        <v>178</v>
      </c>
      <c r="T105" s="212" t="s">
        <v>179</v>
      </c>
      <c r="U105" s="212" t="s">
        <v>180</v>
      </c>
      <c r="V105" s="212" t="s">
        <v>181</v>
      </c>
      <c r="W105" s="212" t="s">
        <v>181</v>
      </c>
      <c r="X105" s="212" t="s">
        <v>176</v>
      </c>
      <c r="Y105" s="212" t="s">
        <v>182</v>
      </c>
      <c r="Z105" s="212" t="s">
        <v>183</v>
      </c>
      <c r="AA105" s="212" t="s">
        <v>184</v>
      </c>
      <c r="AB105" s="212" t="s">
        <v>185</v>
      </c>
      <c r="AC105" s="212" t="s">
        <v>175</v>
      </c>
      <c r="AD105" s="212" t="s">
        <v>175</v>
      </c>
      <c r="AE105" s="212" t="s">
        <v>176</v>
      </c>
      <c r="AF105" s="212" t="s">
        <v>182</v>
      </c>
      <c r="AG105" s="212" t="s">
        <v>183</v>
      </c>
      <c r="AH105" s="213"/>
      <c r="AI105" s="214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161"/>
      <c r="BD105" s="161"/>
      <c r="BE105" s="161"/>
      <c r="BF105" s="161"/>
      <c r="BG105" s="161"/>
      <c r="BH105" s="161"/>
      <c r="BI105" s="209"/>
      <c r="BJ105" s="217"/>
      <c r="BK105" s="217"/>
      <c r="BL105" s="217"/>
      <c r="BM105" s="184"/>
      <c r="BN105" s="217"/>
      <c r="BO105" s="217"/>
      <c r="BP105" s="217"/>
      <c r="BQ105" s="217"/>
      <c r="BR105" s="217"/>
    </row>
    <row r="106" customFormat="false" ht="15" hidden="false" customHeight="true" outlineLevel="0" collapsed="false">
      <c r="C106" s="200"/>
      <c r="D106" s="201"/>
      <c r="E106" s="202"/>
      <c r="F106" s="202"/>
      <c r="G106" s="202"/>
      <c r="H106" s="202"/>
      <c r="I106" s="202"/>
      <c r="J106" s="202"/>
      <c r="K106" s="203"/>
      <c r="L106" s="203"/>
      <c r="M106" s="204"/>
      <c r="N106" s="204"/>
      <c r="O106" s="205"/>
      <c r="P106" s="206"/>
      <c r="Q106" s="210"/>
      <c r="R106" s="211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8"/>
      <c r="AI106" s="219" t="s">
        <v>186</v>
      </c>
      <c r="AJ106" s="220" t="s">
        <v>135</v>
      </c>
      <c r="AK106" s="221" t="s">
        <v>55</v>
      </c>
      <c r="AL106" s="221"/>
      <c r="AM106" s="221"/>
      <c r="AN106" s="221"/>
      <c r="AO106" s="221"/>
      <c r="AP106" s="221"/>
      <c r="AQ106" s="221"/>
      <c r="AR106" s="221"/>
      <c r="AS106" s="222" t="n">
        <v>751.45</v>
      </c>
      <c r="AT106" s="222" t="n">
        <v>0</v>
      </c>
      <c r="AU106" s="222" t="n">
        <v>0</v>
      </c>
      <c r="AV106" s="222" t="n">
        <v>0</v>
      </c>
      <c r="AW106" s="223" t="n">
        <f aca="false">AX106+AY106+AZ106</f>
        <v>0</v>
      </c>
      <c r="AX106" s="224"/>
      <c r="AY106" s="224"/>
      <c r="AZ106" s="225"/>
      <c r="BA106" s="222" t="n">
        <f aca="false">AS106-AT106-AW106</f>
        <v>751.45</v>
      </c>
      <c r="BB106" s="222" t="n">
        <f aca="false">AX106-AU106</f>
        <v>0</v>
      </c>
      <c r="BC106" s="224"/>
      <c r="BD106" s="224"/>
      <c r="BE106" s="229"/>
      <c r="BF106" s="224"/>
      <c r="BG106" s="229"/>
      <c r="BH106" s="228"/>
      <c r="BI106" s="209" t="n">
        <v>0</v>
      </c>
      <c r="BJ106" s="217"/>
      <c r="BK106" s="217"/>
      <c r="BM106" s="183" t="str">
        <f aca="false">AJ106 &amp; BI106</f>
        <v>Амортизационные отчисления0</v>
      </c>
      <c r="BN106" s="217"/>
      <c r="BO106" s="217"/>
      <c r="BP106" s="217"/>
      <c r="BQ106" s="217"/>
      <c r="CB106" s="183" t="str">
        <f aca="false">AJ106 &amp; AK106</f>
        <v>Амортизационные отчислениянет</v>
      </c>
      <c r="CC106" s="184"/>
    </row>
    <row r="107" customFormat="false" ht="15" hidden="false" customHeight="true" outlineLevel="0" collapsed="false">
      <c r="C107" s="200"/>
      <c r="D107" s="201"/>
      <c r="E107" s="202"/>
      <c r="F107" s="202"/>
      <c r="G107" s="202"/>
      <c r="H107" s="202"/>
      <c r="I107" s="202"/>
      <c r="J107" s="202"/>
      <c r="K107" s="203"/>
      <c r="L107" s="203"/>
      <c r="M107" s="204"/>
      <c r="N107" s="204"/>
      <c r="O107" s="205"/>
      <c r="P107" s="206"/>
      <c r="Q107" s="210"/>
      <c r="R107" s="211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8"/>
      <c r="AI107" s="219" t="s">
        <v>140</v>
      </c>
      <c r="AJ107" s="220" t="s">
        <v>133</v>
      </c>
      <c r="AK107" s="221" t="s">
        <v>55</v>
      </c>
      <c r="AL107" s="221"/>
      <c r="AM107" s="221"/>
      <c r="AN107" s="221"/>
      <c r="AO107" s="221"/>
      <c r="AP107" s="221"/>
      <c r="AQ107" s="221"/>
      <c r="AR107" s="221"/>
      <c r="AS107" s="222" t="n">
        <v>1051.04</v>
      </c>
      <c r="AT107" s="222" t="n">
        <v>0</v>
      </c>
      <c r="AU107" s="222" t="n">
        <v>0</v>
      </c>
      <c r="AV107" s="222" t="n">
        <v>0</v>
      </c>
      <c r="AW107" s="223" t="n">
        <f aca="false">AX107+AY107+AZ107</f>
        <v>0</v>
      </c>
      <c r="AX107" s="224"/>
      <c r="AY107" s="224"/>
      <c r="AZ107" s="225"/>
      <c r="BA107" s="222" t="n">
        <f aca="false">AS107-AT107-AW107</f>
        <v>1051.04</v>
      </c>
      <c r="BB107" s="222" t="n">
        <f aca="false">AX107-AU107</f>
        <v>0</v>
      </c>
      <c r="BC107" s="224"/>
      <c r="BD107" s="224"/>
      <c r="BE107" s="229"/>
      <c r="BF107" s="224"/>
      <c r="BG107" s="229"/>
      <c r="BH107" s="228"/>
      <c r="BI107" s="209" t="n">
        <v>0</v>
      </c>
      <c r="BJ107" s="217"/>
      <c r="BK107" s="217"/>
      <c r="BM107" s="183" t="str">
        <f aca="false">AJ107 &amp; BI107</f>
        <v>Прибыль направляемая на инвестиции0</v>
      </c>
      <c r="BN107" s="217"/>
      <c r="BO107" s="217"/>
      <c r="BP107" s="217"/>
      <c r="BQ107" s="217"/>
      <c r="CB107" s="183" t="str">
        <f aca="false">AJ107 &amp; AK107</f>
        <v>Прибыль направляемая на инвестициинет</v>
      </c>
      <c r="CC107" s="184"/>
    </row>
    <row r="108" customFormat="false" ht="11.25" hidden="false" customHeight="true" outlineLevel="0" collapsed="false">
      <c r="C108" s="200"/>
      <c r="D108" s="201" t="n">
        <v>17</v>
      </c>
      <c r="E108" s="202" t="s">
        <v>172</v>
      </c>
      <c r="F108" s="202" t="s">
        <v>173</v>
      </c>
      <c r="G108" s="202" t="s">
        <v>204</v>
      </c>
      <c r="H108" s="202" t="s">
        <v>175</v>
      </c>
      <c r="I108" s="202" t="s">
        <v>175</v>
      </c>
      <c r="J108" s="202" t="s">
        <v>176</v>
      </c>
      <c r="K108" s="203" t="n">
        <v>5</v>
      </c>
      <c r="L108" s="203" t="n">
        <v>2023</v>
      </c>
      <c r="M108" s="204" t="s">
        <v>177</v>
      </c>
      <c r="N108" s="204" t="n">
        <v>2023</v>
      </c>
      <c r="O108" s="205" t="n">
        <v>0</v>
      </c>
      <c r="P108" s="206" t="n">
        <v>0</v>
      </c>
      <c r="Q108" s="207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  <c r="AO108" s="208"/>
      <c r="AP108" s="208"/>
      <c r="AQ108" s="208"/>
      <c r="AR108" s="208"/>
      <c r="AS108" s="208"/>
      <c r="AT108" s="208"/>
      <c r="AU108" s="208"/>
      <c r="AV108" s="208"/>
      <c r="AW108" s="208"/>
      <c r="AX108" s="208"/>
      <c r="AY108" s="208"/>
      <c r="AZ108" s="208"/>
      <c r="BA108" s="208"/>
      <c r="BB108" s="208"/>
      <c r="BC108" s="208"/>
      <c r="BD108" s="208"/>
      <c r="BE108" s="208"/>
      <c r="BF108" s="208"/>
      <c r="BG108" s="208"/>
      <c r="BH108" s="208"/>
      <c r="BI108" s="209"/>
      <c r="BJ108" s="184"/>
      <c r="BK108" s="184"/>
      <c r="BL108" s="184"/>
      <c r="BM108" s="184"/>
      <c r="BN108" s="184"/>
      <c r="BO108" s="184"/>
    </row>
    <row r="109" customFormat="false" ht="11.25" hidden="false" customHeight="true" outlineLevel="0" collapsed="false">
      <c r="C109" s="200"/>
      <c r="D109" s="201"/>
      <c r="E109" s="202"/>
      <c r="F109" s="202"/>
      <c r="G109" s="202"/>
      <c r="H109" s="202"/>
      <c r="I109" s="202"/>
      <c r="J109" s="202"/>
      <c r="K109" s="203"/>
      <c r="L109" s="203"/>
      <c r="M109" s="204"/>
      <c r="N109" s="204"/>
      <c r="O109" s="205"/>
      <c r="P109" s="206"/>
      <c r="Q109" s="210"/>
      <c r="R109" s="211" t="n">
        <v>1</v>
      </c>
      <c r="S109" s="212" t="s">
        <v>178</v>
      </c>
      <c r="T109" s="212" t="s">
        <v>179</v>
      </c>
      <c r="U109" s="212" t="s">
        <v>180</v>
      </c>
      <c r="V109" s="212" t="s">
        <v>181</v>
      </c>
      <c r="W109" s="212" t="s">
        <v>181</v>
      </c>
      <c r="X109" s="212" t="s">
        <v>176</v>
      </c>
      <c r="Y109" s="212" t="s">
        <v>182</v>
      </c>
      <c r="Z109" s="212" t="s">
        <v>183</v>
      </c>
      <c r="AA109" s="212" t="s">
        <v>184</v>
      </c>
      <c r="AB109" s="212" t="s">
        <v>185</v>
      </c>
      <c r="AC109" s="212" t="s">
        <v>175</v>
      </c>
      <c r="AD109" s="212" t="s">
        <v>175</v>
      </c>
      <c r="AE109" s="212" t="s">
        <v>176</v>
      </c>
      <c r="AF109" s="212" t="s">
        <v>182</v>
      </c>
      <c r="AG109" s="212" t="s">
        <v>183</v>
      </c>
      <c r="AH109" s="213"/>
      <c r="AI109" s="214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216"/>
      <c r="BC109" s="161"/>
      <c r="BD109" s="161"/>
      <c r="BE109" s="161"/>
      <c r="BF109" s="161"/>
      <c r="BG109" s="161"/>
      <c r="BH109" s="161"/>
      <c r="BI109" s="209"/>
      <c r="BJ109" s="217"/>
      <c r="BK109" s="217"/>
      <c r="BL109" s="217"/>
      <c r="BM109" s="184"/>
      <c r="BN109" s="217"/>
      <c r="BO109" s="217"/>
      <c r="BP109" s="217"/>
      <c r="BQ109" s="217"/>
      <c r="BR109" s="217"/>
    </row>
    <row r="110" customFormat="false" ht="15" hidden="false" customHeight="true" outlineLevel="0" collapsed="false">
      <c r="C110" s="200"/>
      <c r="D110" s="201"/>
      <c r="E110" s="202"/>
      <c r="F110" s="202"/>
      <c r="G110" s="202"/>
      <c r="H110" s="202"/>
      <c r="I110" s="202"/>
      <c r="J110" s="202"/>
      <c r="K110" s="203"/>
      <c r="L110" s="203"/>
      <c r="M110" s="204"/>
      <c r="N110" s="204"/>
      <c r="O110" s="205"/>
      <c r="P110" s="206"/>
      <c r="Q110" s="210"/>
      <c r="R110" s="211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8"/>
      <c r="AI110" s="219" t="s">
        <v>186</v>
      </c>
      <c r="AJ110" s="230" t="s">
        <v>135</v>
      </c>
      <c r="AK110" s="221" t="s">
        <v>55</v>
      </c>
      <c r="AL110" s="221"/>
      <c r="AM110" s="221"/>
      <c r="AN110" s="221"/>
      <c r="AO110" s="221"/>
      <c r="AP110" s="221"/>
      <c r="AQ110" s="221"/>
      <c r="AR110" s="221"/>
      <c r="AS110" s="231" t="n">
        <v>1720.49</v>
      </c>
      <c r="AT110" s="231" t="n">
        <v>0</v>
      </c>
      <c r="AU110" s="222" t="n">
        <v>0</v>
      </c>
      <c r="AV110" s="222" t="n">
        <v>0</v>
      </c>
      <c r="AW110" s="232" t="n">
        <f aca="false">AX110+AY110+AZ110</f>
        <v>0</v>
      </c>
      <c r="AX110" s="233"/>
      <c r="AY110" s="233"/>
      <c r="AZ110" s="233"/>
      <c r="BA110" s="222" t="n">
        <f aca="false">AS110-AT110-AW110</f>
        <v>1720.49</v>
      </c>
      <c r="BB110" s="222" t="n">
        <f aca="false">AX110-AU110</f>
        <v>0</v>
      </c>
      <c r="BC110" s="224"/>
      <c r="BD110" s="224"/>
      <c r="BE110" s="229"/>
      <c r="BF110" s="224"/>
      <c r="BG110" s="229"/>
      <c r="BH110" s="228"/>
      <c r="BI110" s="209" t="n">
        <v>0</v>
      </c>
      <c r="BJ110" s="217"/>
      <c r="BK110" s="217"/>
      <c r="BM110" s="183" t="str">
        <f aca="false">AJ110 &amp; BI110</f>
        <v>Амортизационные отчисления0</v>
      </c>
      <c r="BN110" s="217"/>
      <c r="BO110" s="217"/>
      <c r="BP110" s="217"/>
      <c r="BQ110" s="217"/>
      <c r="CB110" s="183" t="str">
        <f aca="false">AJ110 &amp; AK110</f>
        <v>Амортизационные отчислениянет</v>
      </c>
      <c r="CC110" s="184"/>
    </row>
    <row r="111" customFormat="false" ht="11.25" hidden="false" customHeight="true" outlineLevel="0" collapsed="false">
      <c r="C111" s="200"/>
      <c r="D111" s="201" t="n">
        <v>18</v>
      </c>
      <c r="E111" s="202" t="s">
        <v>172</v>
      </c>
      <c r="F111" s="202" t="s">
        <v>173</v>
      </c>
      <c r="G111" s="202" t="s">
        <v>205</v>
      </c>
      <c r="H111" s="202" t="s">
        <v>175</v>
      </c>
      <c r="I111" s="202" t="s">
        <v>175</v>
      </c>
      <c r="J111" s="202" t="s">
        <v>176</v>
      </c>
      <c r="K111" s="203" t="n">
        <v>5</v>
      </c>
      <c r="L111" s="203" t="n">
        <v>2023</v>
      </c>
      <c r="M111" s="204" t="s">
        <v>177</v>
      </c>
      <c r="N111" s="204" t="n">
        <v>2023</v>
      </c>
      <c r="O111" s="205" t="n">
        <v>0</v>
      </c>
      <c r="P111" s="206" t="n">
        <v>0</v>
      </c>
      <c r="Q111" s="207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8"/>
      <c r="BC111" s="208"/>
      <c r="BD111" s="208"/>
      <c r="BE111" s="208"/>
      <c r="BF111" s="208"/>
      <c r="BG111" s="208"/>
      <c r="BH111" s="208"/>
      <c r="BI111" s="209"/>
      <c r="BJ111" s="184"/>
      <c r="BK111" s="184"/>
      <c r="BL111" s="184"/>
      <c r="BM111" s="184"/>
      <c r="BN111" s="184"/>
      <c r="BO111" s="184"/>
    </row>
    <row r="112" customFormat="false" ht="11.25" hidden="false" customHeight="true" outlineLevel="0" collapsed="false">
      <c r="C112" s="200"/>
      <c r="D112" s="201"/>
      <c r="E112" s="202"/>
      <c r="F112" s="202"/>
      <c r="G112" s="202"/>
      <c r="H112" s="202"/>
      <c r="I112" s="202"/>
      <c r="J112" s="202"/>
      <c r="K112" s="203"/>
      <c r="L112" s="203"/>
      <c r="M112" s="204"/>
      <c r="N112" s="204"/>
      <c r="O112" s="205"/>
      <c r="P112" s="206"/>
      <c r="Q112" s="210"/>
      <c r="R112" s="211" t="n">
        <v>1</v>
      </c>
      <c r="S112" s="212" t="s">
        <v>178</v>
      </c>
      <c r="T112" s="212" t="s">
        <v>179</v>
      </c>
      <c r="U112" s="212" t="s">
        <v>180</v>
      </c>
      <c r="V112" s="212" t="s">
        <v>181</v>
      </c>
      <c r="W112" s="212" t="s">
        <v>181</v>
      </c>
      <c r="X112" s="212" t="s">
        <v>176</v>
      </c>
      <c r="Y112" s="212" t="s">
        <v>182</v>
      </c>
      <c r="Z112" s="212" t="s">
        <v>183</v>
      </c>
      <c r="AA112" s="212" t="s">
        <v>184</v>
      </c>
      <c r="AB112" s="212" t="s">
        <v>185</v>
      </c>
      <c r="AC112" s="212" t="s">
        <v>175</v>
      </c>
      <c r="AD112" s="212" t="s">
        <v>175</v>
      </c>
      <c r="AE112" s="212" t="s">
        <v>176</v>
      </c>
      <c r="AF112" s="212" t="s">
        <v>182</v>
      </c>
      <c r="AG112" s="212" t="s">
        <v>183</v>
      </c>
      <c r="AH112" s="213"/>
      <c r="AI112" s="214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161"/>
      <c r="BD112" s="161"/>
      <c r="BE112" s="161"/>
      <c r="BF112" s="161"/>
      <c r="BG112" s="161"/>
      <c r="BH112" s="161"/>
      <c r="BI112" s="209"/>
      <c r="BJ112" s="217"/>
      <c r="BK112" s="217"/>
      <c r="BL112" s="217"/>
      <c r="BM112" s="184"/>
      <c r="BN112" s="217"/>
      <c r="BO112" s="217"/>
      <c r="BP112" s="217"/>
      <c r="BQ112" s="217"/>
      <c r="BR112" s="217"/>
    </row>
    <row r="113" customFormat="false" ht="15" hidden="false" customHeight="true" outlineLevel="0" collapsed="false">
      <c r="C113" s="200"/>
      <c r="D113" s="201"/>
      <c r="E113" s="202"/>
      <c r="F113" s="202"/>
      <c r="G113" s="202"/>
      <c r="H113" s="202"/>
      <c r="I113" s="202"/>
      <c r="J113" s="202"/>
      <c r="K113" s="203"/>
      <c r="L113" s="203"/>
      <c r="M113" s="204"/>
      <c r="N113" s="204"/>
      <c r="O113" s="205"/>
      <c r="P113" s="206"/>
      <c r="Q113" s="210"/>
      <c r="R113" s="211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8"/>
      <c r="AI113" s="219" t="s">
        <v>186</v>
      </c>
      <c r="AJ113" s="220" t="s">
        <v>135</v>
      </c>
      <c r="AK113" s="221" t="s">
        <v>55</v>
      </c>
      <c r="AL113" s="221"/>
      <c r="AM113" s="221"/>
      <c r="AN113" s="221"/>
      <c r="AO113" s="221"/>
      <c r="AP113" s="221"/>
      <c r="AQ113" s="221"/>
      <c r="AR113" s="221"/>
      <c r="AS113" s="222" t="n">
        <v>0</v>
      </c>
      <c r="AT113" s="222" t="n">
        <v>0</v>
      </c>
      <c r="AU113" s="222" t="n">
        <v>0</v>
      </c>
      <c r="AV113" s="222" t="n">
        <v>0</v>
      </c>
      <c r="AW113" s="223" t="n">
        <f aca="false">AX113+AY113+AZ113</f>
        <v>0</v>
      </c>
      <c r="AX113" s="224"/>
      <c r="AY113" s="224"/>
      <c r="AZ113" s="225"/>
      <c r="BA113" s="222" t="n">
        <f aca="false">AS113-AT113-AW113</f>
        <v>0</v>
      </c>
      <c r="BB113" s="222" t="n">
        <f aca="false">AX113-AU113</f>
        <v>0</v>
      </c>
      <c r="BC113" s="224"/>
      <c r="BD113" s="224"/>
      <c r="BE113" s="226"/>
      <c r="BF113" s="224"/>
      <c r="BG113" s="227"/>
      <c r="BH113" s="228"/>
      <c r="BI113" s="209" t="n">
        <v>0</v>
      </c>
      <c r="BJ113" s="217"/>
      <c r="BK113" s="217"/>
      <c r="BM113" s="183" t="str">
        <f aca="false">AJ113 &amp; BI113</f>
        <v>Амортизационные отчисления0</v>
      </c>
      <c r="BN113" s="217"/>
      <c r="BO113" s="217"/>
      <c r="BP113" s="217"/>
      <c r="BQ113" s="217"/>
      <c r="CB113" s="183" t="str">
        <f aca="false">AJ113 &amp; AK113</f>
        <v>Амортизационные отчислениянет</v>
      </c>
      <c r="CC113" s="184"/>
    </row>
    <row r="114" customFormat="false" ht="15" hidden="false" customHeight="true" outlineLevel="0" collapsed="false">
      <c r="C114" s="200"/>
      <c r="D114" s="201"/>
      <c r="E114" s="202"/>
      <c r="F114" s="202"/>
      <c r="G114" s="202"/>
      <c r="H114" s="202"/>
      <c r="I114" s="202"/>
      <c r="J114" s="202"/>
      <c r="K114" s="203"/>
      <c r="L114" s="203"/>
      <c r="M114" s="204"/>
      <c r="N114" s="204"/>
      <c r="O114" s="205"/>
      <c r="P114" s="206"/>
      <c r="Q114" s="210"/>
      <c r="R114" s="211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8"/>
      <c r="AI114" s="219" t="s">
        <v>140</v>
      </c>
      <c r="AJ114" s="220" t="s">
        <v>133</v>
      </c>
      <c r="AK114" s="221" t="s">
        <v>55</v>
      </c>
      <c r="AL114" s="221"/>
      <c r="AM114" s="221"/>
      <c r="AN114" s="221"/>
      <c r="AO114" s="221"/>
      <c r="AP114" s="221"/>
      <c r="AQ114" s="221"/>
      <c r="AR114" s="221"/>
      <c r="AS114" s="222" t="n">
        <v>0</v>
      </c>
      <c r="AT114" s="222" t="n">
        <v>0</v>
      </c>
      <c r="AU114" s="222" t="n">
        <v>0</v>
      </c>
      <c r="AV114" s="222" t="n">
        <v>0</v>
      </c>
      <c r="AW114" s="223" t="n">
        <f aca="false">AX114+AY114+AZ114</f>
        <v>0</v>
      </c>
      <c r="AX114" s="224"/>
      <c r="AY114" s="224"/>
      <c r="AZ114" s="225"/>
      <c r="BA114" s="222" t="n">
        <f aca="false">AS114-AT114-AW114</f>
        <v>0</v>
      </c>
      <c r="BB114" s="222" t="n">
        <f aca="false">AX114-AU114</f>
        <v>0</v>
      </c>
      <c r="BC114" s="224"/>
      <c r="BD114" s="224"/>
      <c r="BE114" s="226"/>
      <c r="BF114" s="224"/>
      <c r="BG114" s="227"/>
      <c r="BH114" s="228"/>
      <c r="BI114" s="209" t="n">
        <v>0</v>
      </c>
      <c r="BJ114" s="217"/>
      <c r="BK114" s="217"/>
      <c r="BM114" s="183" t="str">
        <f aca="false">AJ114 &amp; BI114</f>
        <v>Прибыль направляемая на инвестиции0</v>
      </c>
      <c r="BN114" s="217"/>
      <c r="BO114" s="217"/>
      <c r="BP114" s="217"/>
      <c r="BQ114" s="217"/>
      <c r="CB114" s="183" t="str">
        <f aca="false">AJ114 &amp; AK114</f>
        <v>Прибыль направляемая на инвестициинет</v>
      </c>
      <c r="CC114" s="184"/>
    </row>
    <row r="115" customFormat="false" ht="11.25" hidden="false" customHeight="true" outlineLevel="0" collapsed="false">
      <c r="C115" s="200"/>
      <c r="D115" s="201" t="n">
        <v>19</v>
      </c>
      <c r="E115" s="202" t="s">
        <v>172</v>
      </c>
      <c r="F115" s="202" t="s">
        <v>173</v>
      </c>
      <c r="G115" s="202" t="s">
        <v>206</v>
      </c>
      <c r="H115" s="202" t="s">
        <v>175</v>
      </c>
      <c r="I115" s="202" t="s">
        <v>175</v>
      </c>
      <c r="J115" s="202" t="s">
        <v>176</v>
      </c>
      <c r="K115" s="203" t="n">
        <v>5</v>
      </c>
      <c r="L115" s="203" t="n">
        <v>2023</v>
      </c>
      <c r="M115" s="204" t="s">
        <v>177</v>
      </c>
      <c r="N115" s="204" t="n">
        <v>2023</v>
      </c>
      <c r="O115" s="205" t="n">
        <v>0</v>
      </c>
      <c r="P115" s="206" t="n">
        <v>0</v>
      </c>
      <c r="Q115" s="207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208"/>
      <c r="AU115" s="208"/>
      <c r="AV115" s="208"/>
      <c r="AW115" s="208"/>
      <c r="AX115" s="208"/>
      <c r="AY115" s="208"/>
      <c r="AZ115" s="208"/>
      <c r="BA115" s="208"/>
      <c r="BB115" s="208"/>
      <c r="BC115" s="208"/>
      <c r="BD115" s="208"/>
      <c r="BE115" s="208"/>
      <c r="BF115" s="208"/>
      <c r="BG115" s="208"/>
      <c r="BH115" s="208"/>
      <c r="BI115" s="209"/>
      <c r="BJ115" s="184"/>
      <c r="BK115" s="184"/>
      <c r="BL115" s="184"/>
      <c r="BM115" s="184"/>
      <c r="BN115" s="184"/>
      <c r="BO115" s="184"/>
    </row>
    <row r="116" customFormat="false" ht="11.25" hidden="false" customHeight="true" outlineLevel="0" collapsed="false">
      <c r="C116" s="200"/>
      <c r="D116" s="201"/>
      <c r="E116" s="202"/>
      <c r="F116" s="202"/>
      <c r="G116" s="202"/>
      <c r="H116" s="202"/>
      <c r="I116" s="202"/>
      <c r="J116" s="202"/>
      <c r="K116" s="203"/>
      <c r="L116" s="203"/>
      <c r="M116" s="204"/>
      <c r="N116" s="204"/>
      <c r="O116" s="205"/>
      <c r="P116" s="206"/>
      <c r="Q116" s="210"/>
      <c r="R116" s="211" t="n">
        <v>1</v>
      </c>
      <c r="S116" s="212" t="s">
        <v>178</v>
      </c>
      <c r="T116" s="212" t="s">
        <v>179</v>
      </c>
      <c r="U116" s="212" t="s">
        <v>180</v>
      </c>
      <c r="V116" s="212" t="s">
        <v>181</v>
      </c>
      <c r="W116" s="212" t="s">
        <v>181</v>
      </c>
      <c r="X116" s="212" t="s">
        <v>176</v>
      </c>
      <c r="Y116" s="212" t="s">
        <v>182</v>
      </c>
      <c r="Z116" s="212" t="s">
        <v>183</v>
      </c>
      <c r="AA116" s="212" t="s">
        <v>184</v>
      </c>
      <c r="AB116" s="212" t="s">
        <v>185</v>
      </c>
      <c r="AC116" s="212" t="s">
        <v>175</v>
      </c>
      <c r="AD116" s="212" t="s">
        <v>175</v>
      </c>
      <c r="AE116" s="212" t="s">
        <v>176</v>
      </c>
      <c r="AF116" s="212" t="s">
        <v>182</v>
      </c>
      <c r="AG116" s="212" t="s">
        <v>183</v>
      </c>
      <c r="AH116" s="213"/>
      <c r="AI116" s="214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161"/>
      <c r="BD116" s="161"/>
      <c r="BE116" s="161"/>
      <c r="BF116" s="161"/>
      <c r="BG116" s="161"/>
      <c r="BH116" s="161"/>
      <c r="BI116" s="209"/>
      <c r="BJ116" s="217"/>
      <c r="BK116" s="217"/>
      <c r="BL116" s="217"/>
      <c r="BM116" s="184"/>
      <c r="BN116" s="217"/>
      <c r="BO116" s="217"/>
      <c r="BP116" s="217"/>
      <c r="BQ116" s="217"/>
      <c r="BR116" s="217"/>
    </row>
    <row r="117" customFormat="false" ht="15" hidden="false" customHeight="true" outlineLevel="0" collapsed="false">
      <c r="C117" s="200"/>
      <c r="D117" s="201"/>
      <c r="E117" s="202"/>
      <c r="F117" s="202"/>
      <c r="G117" s="202"/>
      <c r="H117" s="202"/>
      <c r="I117" s="202"/>
      <c r="J117" s="202"/>
      <c r="K117" s="203"/>
      <c r="L117" s="203"/>
      <c r="M117" s="204"/>
      <c r="N117" s="204"/>
      <c r="O117" s="205"/>
      <c r="P117" s="206"/>
      <c r="Q117" s="210"/>
      <c r="R117" s="211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8"/>
      <c r="AI117" s="219" t="s">
        <v>186</v>
      </c>
      <c r="AJ117" s="220" t="s">
        <v>135</v>
      </c>
      <c r="AK117" s="221" t="s">
        <v>55</v>
      </c>
      <c r="AL117" s="221"/>
      <c r="AM117" s="221"/>
      <c r="AN117" s="221"/>
      <c r="AO117" s="221"/>
      <c r="AP117" s="221"/>
      <c r="AQ117" s="221"/>
      <c r="AR117" s="221"/>
      <c r="AS117" s="222" t="n">
        <v>2435.9</v>
      </c>
      <c r="AT117" s="222" t="n">
        <v>0</v>
      </c>
      <c r="AU117" s="222" t="n">
        <v>0</v>
      </c>
      <c r="AV117" s="222" t="n">
        <v>0</v>
      </c>
      <c r="AW117" s="223" t="n">
        <f aca="false">AX117+AY117+AZ117</f>
        <v>0</v>
      </c>
      <c r="AX117" s="224"/>
      <c r="AY117" s="224"/>
      <c r="AZ117" s="225"/>
      <c r="BA117" s="222" t="n">
        <f aca="false">AS117-AT117-AW117</f>
        <v>2435.9</v>
      </c>
      <c r="BB117" s="222" t="n">
        <f aca="false">AX117-AU117</f>
        <v>0</v>
      </c>
      <c r="BC117" s="224"/>
      <c r="BD117" s="224"/>
      <c r="BE117" s="229"/>
      <c r="BF117" s="224"/>
      <c r="BG117" s="229"/>
      <c r="BH117" s="228"/>
      <c r="BI117" s="209" t="n">
        <v>0</v>
      </c>
      <c r="BJ117" s="217"/>
      <c r="BK117" s="217"/>
      <c r="BM117" s="183" t="str">
        <f aca="false">AJ117 &amp; BI117</f>
        <v>Амортизационные отчисления0</v>
      </c>
      <c r="BN117" s="217"/>
      <c r="BO117" s="217"/>
      <c r="BP117" s="217"/>
      <c r="BQ117" s="217"/>
      <c r="CB117" s="183" t="str">
        <f aca="false">AJ117 &amp; AK117</f>
        <v>Амортизационные отчислениянет</v>
      </c>
      <c r="CC117" s="184"/>
    </row>
    <row r="118" customFormat="false" ht="15" hidden="false" customHeight="true" outlineLevel="0" collapsed="false">
      <c r="C118" s="200"/>
      <c r="D118" s="201"/>
      <c r="E118" s="202"/>
      <c r="F118" s="202"/>
      <c r="G118" s="202"/>
      <c r="H118" s="202"/>
      <c r="I118" s="202"/>
      <c r="J118" s="202"/>
      <c r="K118" s="203"/>
      <c r="L118" s="203"/>
      <c r="M118" s="204"/>
      <c r="N118" s="204"/>
      <c r="O118" s="205"/>
      <c r="P118" s="206"/>
      <c r="Q118" s="210"/>
      <c r="R118" s="211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8"/>
      <c r="AI118" s="219" t="s">
        <v>140</v>
      </c>
      <c r="AJ118" s="220" t="s">
        <v>133</v>
      </c>
      <c r="AK118" s="221" t="s">
        <v>55</v>
      </c>
      <c r="AL118" s="221"/>
      <c r="AM118" s="221"/>
      <c r="AN118" s="221"/>
      <c r="AO118" s="221"/>
      <c r="AP118" s="221"/>
      <c r="AQ118" s="221"/>
      <c r="AR118" s="221"/>
      <c r="AS118" s="222" t="n">
        <v>0</v>
      </c>
      <c r="AT118" s="222" t="n">
        <v>0</v>
      </c>
      <c r="AU118" s="222" t="n">
        <v>0</v>
      </c>
      <c r="AV118" s="222" t="n">
        <v>0</v>
      </c>
      <c r="AW118" s="223" t="n">
        <f aca="false">AX118+AY118+AZ118</f>
        <v>0</v>
      </c>
      <c r="AX118" s="224"/>
      <c r="AY118" s="224"/>
      <c r="AZ118" s="225"/>
      <c r="BA118" s="222" t="n">
        <f aca="false">AS118-AT118-AW118</f>
        <v>0</v>
      </c>
      <c r="BB118" s="222" t="n">
        <f aca="false">AX118-AU118</f>
        <v>0</v>
      </c>
      <c r="BC118" s="224"/>
      <c r="BD118" s="224"/>
      <c r="BE118" s="226"/>
      <c r="BF118" s="224"/>
      <c r="BG118" s="227"/>
      <c r="BH118" s="228"/>
      <c r="BI118" s="209" t="n">
        <v>0</v>
      </c>
      <c r="BJ118" s="217"/>
      <c r="BK118" s="217"/>
      <c r="BM118" s="183" t="str">
        <f aca="false">AJ118 &amp; BI118</f>
        <v>Прибыль направляемая на инвестиции0</v>
      </c>
      <c r="BN118" s="217"/>
      <c r="BO118" s="217"/>
      <c r="BP118" s="217"/>
      <c r="BQ118" s="217"/>
      <c r="CB118" s="183" t="str">
        <f aca="false">AJ118 &amp; AK118</f>
        <v>Прибыль направляемая на инвестициинет</v>
      </c>
      <c r="CC118" s="184"/>
    </row>
    <row r="119" customFormat="false" ht="11.25" hidden="false" customHeight="true" outlineLevel="0" collapsed="false">
      <c r="C119" s="200"/>
      <c r="D119" s="201" t="n">
        <v>20</v>
      </c>
      <c r="E119" s="202" t="s">
        <v>172</v>
      </c>
      <c r="F119" s="202" t="s">
        <v>173</v>
      </c>
      <c r="G119" s="202" t="s">
        <v>207</v>
      </c>
      <c r="H119" s="202" t="s">
        <v>175</v>
      </c>
      <c r="I119" s="202" t="s">
        <v>175</v>
      </c>
      <c r="J119" s="202" t="s">
        <v>176</v>
      </c>
      <c r="K119" s="203" t="n">
        <v>5</v>
      </c>
      <c r="L119" s="203" t="n">
        <v>2022</v>
      </c>
      <c r="M119" s="204" t="s">
        <v>177</v>
      </c>
      <c r="N119" s="204" t="n">
        <v>2023</v>
      </c>
      <c r="O119" s="205" t="n">
        <v>0</v>
      </c>
      <c r="P119" s="206" t="n">
        <v>0</v>
      </c>
      <c r="Q119" s="207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08"/>
      <c r="AT119" s="208"/>
      <c r="AU119" s="208"/>
      <c r="AV119" s="208"/>
      <c r="AW119" s="208"/>
      <c r="AX119" s="208"/>
      <c r="AY119" s="208"/>
      <c r="AZ119" s="208"/>
      <c r="BA119" s="208"/>
      <c r="BB119" s="208"/>
      <c r="BC119" s="208"/>
      <c r="BD119" s="208"/>
      <c r="BE119" s="208"/>
      <c r="BF119" s="208"/>
      <c r="BG119" s="208"/>
      <c r="BH119" s="208"/>
      <c r="BI119" s="209"/>
      <c r="BJ119" s="184"/>
      <c r="BK119" s="184"/>
      <c r="BL119" s="184"/>
      <c r="BM119" s="184"/>
      <c r="BN119" s="184"/>
      <c r="BO119" s="184"/>
    </row>
    <row r="120" customFormat="false" ht="11.25" hidden="false" customHeight="true" outlineLevel="0" collapsed="false">
      <c r="C120" s="200"/>
      <c r="D120" s="201"/>
      <c r="E120" s="202"/>
      <c r="F120" s="202"/>
      <c r="G120" s="202"/>
      <c r="H120" s="202"/>
      <c r="I120" s="202"/>
      <c r="J120" s="202"/>
      <c r="K120" s="203"/>
      <c r="L120" s="203"/>
      <c r="M120" s="204"/>
      <c r="N120" s="204"/>
      <c r="O120" s="205"/>
      <c r="P120" s="206"/>
      <c r="Q120" s="210"/>
      <c r="R120" s="211" t="n">
        <v>1</v>
      </c>
      <c r="S120" s="212" t="s">
        <v>178</v>
      </c>
      <c r="T120" s="212" t="s">
        <v>179</v>
      </c>
      <c r="U120" s="212" t="s">
        <v>180</v>
      </c>
      <c r="V120" s="212" t="s">
        <v>181</v>
      </c>
      <c r="W120" s="212" t="s">
        <v>181</v>
      </c>
      <c r="X120" s="212" t="s">
        <v>176</v>
      </c>
      <c r="Y120" s="212" t="s">
        <v>182</v>
      </c>
      <c r="Z120" s="212" t="s">
        <v>183</v>
      </c>
      <c r="AA120" s="212" t="s">
        <v>184</v>
      </c>
      <c r="AB120" s="212" t="s">
        <v>185</v>
      </c>
      <c r="AC120" s="212" t="s">
        <v>175</v>
      </c>
      <c r="AD120" s="212" t="s">
        <v>175</v>
      </c>
      <c r="AE120" s="212" t="s">
        <v>176</v>
      </c>
      <c r="AF120" s="212" t="s">
        <v>182</v>
      </c>
      <c r="AG120" s="212" t="s">
        <v>183</v>
      </c>
      <c r="AH120" s="213"/>
      <c r="AI120" s="214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6"/>
      <c r="AT120" s="216"/>
      <c r="AU120" s="216"/>
      <c r="AV120" s="216"/>
      <c r="AW120" s="216"/>
      <c r="AX120" s="216"/>
      <c r="AY120" s="216"/>
      <c r="AZ120" s="216"/>
      <c r="BA120" s="216"/>
      <c r="BB120" s="216"/>
      <c r="BC120" s="161"/>
      <c r="BD120" s="161"/>
      <c r="BE120" s="161"/>
      <c r="BF120" s="161"/>
      <c r="BG120" s="161"/>
      <c r="BH120" s="161"/>
      <c r="BI120" s="209"/>
      <c r="BJ120" s="217"/>
      <c r="BK120" s="217"/>
      <c r="BL120" s="217"/>
      <c r="BM120" s="184"/>
      <c r="BN120" s="217"/>
      <c r="BO120" s="217"/>
      <c r="BP120" s="217"/>
      <c r="BQ120" s="217"/>
      <c r="BR120" s="217"/>
    </row>
    <row r="121" customFormat="false" ht="15" hidden="false" customHeight="true" outlineLevel="0" collapsed="false">
      <c r="C121" s="200"/>
      <c r="D121" s="201"/>
      <c r="E121" s="202"/>
      <c r="F121" s="202"/>
      <c r="G121" s="202"/>
      <c r="H121" s="202"/>
      <c r="I121" s="202"/>
      <c r="J121" s="202"/>
      <c r="K121" s="203"/>
      <c r="L121" s="203"/>
      <c r="M121" s="204"/>
      <c r="N121" s="204"/>
      <c r="O121" s="205"/>
      <c r="P121" s="206"/>
      <c r="Q121" s="210"/>
      <c r="R121" s="211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8"/>
      <c r="AI121" s="219" t="s">
        <v>186</v>
      </c>
      <c r="AJ121" s="220" t="s">
        <v>135</v>
      </c>
      <c r="AK121" s="221" t="s">
        <v>55</v>
      </c>
      <c r="AL121" s="221"/>
      <c r="AM121" s="221"/>
      <c r="AN121" s="221"/>
      <c r="AO121" s="221"/>
      <c r="AP121" s="221"/>
      <c r="AQ121" s="221"/>
      <c r="AR121" s="221"/>
      <c r="AS121" s="222" t="n">
        <v>0</v>
      </c>
      <c r="AT121" s="222" t="n">
        <v>0</v>
      </c>
      <c r="AU121" s="222" t="n">
        <v>0</v>
      </c>
      <c r="AV121" s="222" t="n">
        <v>0</v>
      </c>
      <c r="AW121" s="223" t="n">
        <f aca="false">AX121+AY121+AZ121</f>
        <v>0</v>
      </c>
      <c r="AX121" s="224"/>
      <c r="AY121" s="224"/>
      <c r="AZ121" s="225"/>
      <c r="BA121" s="222" t="n">
        <f aca="false">AS121-AT121-AW121</f>
        <v>0</v>
      </c>
      <c r="BB121" s="222" t="n">
        <f aca="false">AX121-AU121</f>
        <v>0</v>
      </c>
      <c r="BC121" s="224"/>
      <c r="BD121" s="224"/>
      <c r="BE121" s="226"/>
      <c r="BF121" s="224"/>
      <c r="BG121" s="227"/>
      <c r="BH121" s="228"/>
      <c r="BI121" s="209" t="n">
        <v>0</v>
      </c>
      <c r="BJ121" s="217"/>
      <c r="BK121" s="217"/>
      <c r="BM121" s="183" t="str">
        <f aca="false">AJ121 &amp; BI121</f>
        <v>Амортизационные отчисления0</v>
      </c>
      <c r="BN121" s="217"/>
      <c r="BO121" s="217"/>
      <c r="BP121" s="217"/>
      <c r="BQ121" s="217"/>
      <c r="CB121" s="183" t="str">
        <f aca="false">AJ121 &amp; AK121</f>
        <v>Амортизационные отчислениянет</v>
      </c>
      <c r="CC121" s="184"/>
    </row>
    <row r="122" customFormat="false" ht="15" hidden="false" customHeight="true" outlineLevel="0" collapsed="false">
      <c r="C122" s="200"/>
      <c r="D122" s="201"/>
      <c r="E122" s="202"/>
      <c r="F122" s="202"/>
      <c r="G122" s="202"/>
      <c r="H122" s="202"/>
      <c r="I122" s="202"/>
      <c r="J122" s="202"/>
      <c r="K122" s="203"/>
      <c r="L122" s="203"/>
      <c r="M122" s="204"/>
      <c r="N122" s="204"/>
      <c r="O122" s="205"/>
      <c r="P122" s="206"/>
      <c r="Q122" s="210"/>
      <c r="R122" s="211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8"/>
      <c r="AI122" s="219" t="s">
        <v>140</v>
      </c>
      <c r="AJ122" s="220" t="s">
        <v>133</v>
      </c>
      <c r="AK122" s="221" t="s">
        <v>55</v>
      </c>
      <c r="AL122" s="221"/>
      <c r="AM122" s="221"/>
      <c r="AN122" s="221"/>
      <c r="AO122" s="221"/>
      <c r="AP122" s="221"/>
      <c r="AQ122" s="221"/>
      <c r="AR122" s="221"/>
      <c r="AS122" s="222" t="n">
        <v>0</v>
      </c>
      <c r="AT122" s="222" t="n">
        <v>0</v>
      </c>
      <c r="AU122" s="222" t="n">
        <v>0</v>
      </c>
      <c r="AV122" s="222" t="n">
        <v>0</v>
      </c>
      <c r="AW122" s="223" t="n">
        <f aca="false">AX122+AY122+AZ122</f>
        <v>0</v>
      </c>
      <c r="AX122" s="224"/>
      <c r="AY122" s="224"/>
      <c r="AZ122" s="225"/>
      <c r="BA122" s="222" t="n">
        <f aca="false">AS122-AT122-AW122</f>
        <v>0</v>
      </c>
      <c r="BB122" s="222" t="n">
        <f aca="false">AX122-AU122</f>
        <v>0</v>
      </c>
      <c r="BC122" s="224"/>
      <c r="BD122" s="224"/>
      <c r="BE122" s="226"/>
      <c r="BF122" s="224"/>
      <c r="BG122" s="227"/>
      <c r="BH122" s="228"/>
      <c r="BI122" s="209" t="n">
        <v>0</v>
      </c>
      <c r="BJ122" s="217"/>
      <c r="BK122" s="217"/>
      <c r="BM122" s="183" t="str">
        <f aca="false">AJ122 &amp; BI122</f>
        <v>Прибыль направляемая на инвестиции0</v>
      </c>
      <c r="BN122" s="217"/>
      <c r="BO122" s="217"/>
      <c r="BP122" s="217"/>
      <c r="BQ122" s="217"/>
      <c r="CB122" s="183" t="str">
        <f aca="false">AJ122 &amp; AK122</f>
        <v>Прибыль направляемая на инвестициинет</v>
      </c>
      <c r="CC122" s="184"/>
    </row>
    <row r="123" customFormat="false" ht="11.25" hidden="false" customHeight="true" outlineLevel="0" collapsed="false">
      <c r="C123" s="200"/>
      <c r="D123" s="201" t="n">
        <v>21</v>
      </c>
      <c r="E123" s="202" t="s">
        <v>172</v>
      </c>
      <c r="F123" s="202" t="s">
        <v>173</v>
      </c>
      <c r="G123" s="202" t="s">
        <v>208</v>
      </c>
      <c r="H123" s="202" t="s">
        <v>175</v>
      </c>
      <c r="I123" s="202" t="s">
        <v>175</v>
      </c>
      <c r="J123" s="202" t="s">
        <v>176</v>
      </c>
      <c r="K123" s="203" t="n">
        <v>5</v>
      </c>
      <c r="L123" s="203" t="n">
        <v>2019</v>
      </c>
      <c r="M123" s="204" t="s">
        <v>209</v>
      </c>
      <c r="N123" s="204" t="n">
        <v>2019</v>
      </c>
      <c r="O123" s="205" t="n">
        <v>99.9987716415499</v>
      </c>
      <c r="P123" s="206" t="n">
        <v>100</v>
      </c>
      <c r="Q123" s="207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9"/>
      <c r="BJ123" s="184"/>
      <c r="BK123" s="184"/>
      <c r="BL123" s="184"/>
      <c r="BM123" s="184"/>
      <c r="BN123" s="184"/>
      <c r="BO123" s="184"/>
    </row>
    <row r="124" customFormat="false" ht="11.25" hidden="false" customHeight="true" outlineLevel="0" collapsed="false">
      <c r="C124" s="200"/>
      <c r="D124" s="201"/>
      <c r="E124" s="202"/>
      <c r="F124" s="202"/>
      <c r="G124" s="202"/>
      <c r="H124" s="202"/>
      <c r="I124" s="202"/>
      <c r="J124" s="202"/>
      <c r="K124" s="203"/>
      <c r="L124" s="203"/>
      <c r="M124" s="204"/>
      <c r="N124" s="204"/>
      <c r="O124" s="205"/>
      <c r="P124" s="206"/>
      <c r="Q124" s="210"/>
      <c r="R124" s="211" t="n">
        <v>1</v>
      </c>
      <c r="S124" s="212" t="s">
        <v>178</v>
      </c>
      <c r="T124" s="212" t="s">
        <v>179</v>
      </c>
      <c r="U124" s="212" t="s">
        <v>180</v>
      </c>
      <c r="V124" s="212" t="s">
        <v>181</v>
      </c>
      <c r="W124" s="212" t="s">
        <v>181</v>
      </c>
      <c r="X124" s="212" t="s">
        <v>176</v>
      </c>
      <c r="Y124" s="212" t="s">
        <v>182</v>
      </c>
      <c r="Z124" s="212" t="s">
        <v>183</v>
      </c>
      <c r="AA124" s="212" t="s">
        <v>184</v>
      </c>
      <c r="AB124" s="212" t="s">
        <v>185</v>
      </c>
      <c r="AC124" s="212" t="s">
        <v>175</v>
      </c>
      <c r="AD124" s="212" t="s">
        <v>175</v>
      </c>
      <c r="AE124" s="212" t="s">
        <v>176</v>
      </c>
      <c r="AF124" s="212" t="s">
        <v>182</v>
      </c>
      <c r="AG124" s="212" t="s">
        <v>183</v>
      </c>
      <c r="AH124" s="213"/>
      <c r="AI124" s="214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216"/>
      <c r="BC124" s="161"/>
      <c r="BD124" s="161"/>
      <c r="BE124" s="161"/>
      <c r="BF124" s="161"/>
      <c r="BG124" s="161"/>
      <c r="BH124" s="161"/>
      <c r="BI124" s="209"/>
      <c r="BJ124" s="217"/>
      <c r="BK124" s="217"/>
      <c r="BL124" s="217"/>
      <c r="BM124" s="184"/>
      <c r="BN124" s="217"/>
      <c r="BO124" s="217"/>
      <c r="BP124" s="217"/>
      <c r="BQ124" s="217"/>
      <c r="BR124" s="217"/>
    </row>
    <row r="125" customFormat="false" ht="15" hidden="false" customHeight="true" outlineLevel="0" collapsed="false">
      <c r="C125" s="200"/>
      <c r="D125" s="201"/>
      <c r="E125" s="202"/>
      <c r="F125" s="202"/>
      <c r="G125" s="202"/>
      <c r="H125" s="202"/>
      <c r="I125" s="202"/>
      <c r="J125" s="202"/>
      <c r="K125" s="203"/>
      <c r="L125" s="203"/>
      <c r="M125" s="204"/>
      <c r="N125" s="204"/>
      <c r="O125" s="205"/>
      <c r="P125" s="206"/>
      <c r="Q125" s="210"/>
      <c r="R125" s="211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8"/>
      <c r="AI125" s="219" t="s">
        <v>186</v>
      </c>
      <c r="AJ125" s="230" t="s">
        <v>135</v>
      </c>
      <c r="AK125" s="221" t="s">
        <v>55</v>
      </c>
      <c r="AL125" s="221"/>
      <c r="AM125" s="221"/>
      <c r="AN125" s="221"/>
      <c r="AO125" s="221"/>
      <c r="AP125" s="221"/>
      <c r="AQ125" s="221"/>
      <c r="AR125" s="221"/>
      <c r="AS125" s="231" t="n">
        <v>1058.323</v>
      </c>
      <c r="AT125" s="231" t="n">
        <v>1058.31</v>
      </c>
      <c r="AU125" s="222" t="n">
        <v>150.92</v>
      </c>
      <c r="AV125" s="222" t="n">
        <v>0</v>
      </c>
      <c r="AW125" s="232" t="n">
        <f aca="false">AX125+AY125+AZ125</f>
        <v>0</v>
      </c>
      <c r="AX125" s="233"/>
      <c r="AY125" s="233"/>
      <c r="AZ125" s="233"/>
      <c r="BA125" s="222" t="n">
        <f aca="false">AS125-AT125-AW125</f>
        <v>0.0130000000001473</v>
      </c>
      <c r="BB125" s="222" t="n">
        <f aca="false">AX125-AU125</f>
        <v>-150.92</v>
      </c>
      <c r="BC125" s="224"/>
      <c r="BD125" s="224"/>
      <c r="BE125" s="226" t="s">
        <v>210</v>
      </c>
      <c r="BF125" s="224" t="n">
        <f aca="false">AU125</f>
        <v>150.92</v>
      </c>
      <c r="BG125" s="226" t="s">
        <v>210</v>
      </c>
      <c r="BH125" s="228"/>
      <c r="BI125" s="209" t="n">
        <v>0</v>
      </c>
      <c r="BJ125" s="217"/>
      <c r="BK125" s="217"/>
      <c r="BM125" s="183" t="str">
        <f aca="false">AJ125 &amp; BI125</f>
        <v>Амортизационные отчисления0</v>
      </c>
      <c r="BN125" s="217"/>
      <c r="BO125" s="217"/>
      <c r="BP125" s="217"/>
      <c r="BQ125" s="217"/>
      <c r="CB125" s="183" t="str">
        <f aca="false">AJ125 &amp; AK125</f>
        <v>Амортизационные отчислениянет</v>
      </c>
      <c r="CC125" s="184"/>
    </row>
    <row r="126" customFormat="false" ht="11.25" hidden="false" customHeight="true" outlineLevel="0" collapsed="false">
      <c r="C126" s="200"/>
      <c r="D126" s="201" t="n">
        <v>22</v>
      </c>
      <c r="E126" s="202" t="s">
        <v>172</v>
      </c>
      <c r="F126" s="202" t="s">
        <v>173</v>
      </c>
      <c r="G126" s="202" t="s">
        <v>211</v>
      </c>
      <c r="H126" s="202" t="s">
        <v>175</v>
      </c>
      <c r="I126" s="202" t="s">
        <v>175</v>
      </c>
      <c r="J126" s="202" t="s">
        <v>176</v>
      </c>
      <c r="K126" s="203" t="n">
        <v>5</v>
      </c>
      <c r="L126" s="203" t="n">
        <v>2019</v>
      </c>
      <c r="M126" s="204" t="s">
        <v>177</v>
      </c>
      <c r="N126" s="204" t="n">
        <v>2020</v>
      </c>
      <c r="O126" s="205" t="n">
        <v>100.000453494549</v>
      </c>
      <c r="P126" s="206" t="n">
        <v>100</v>
      </c>
      <c r="Q126" s="207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08"/>
      <c r="AY126" s="208"/>
      <c r="AZ126" s="208"/>
      <c r="BA126" s="208"/>
      <c r="BB126" s="208"/>
      <c r="BC126" s="208"/>
      <c r="BD126" s="208"/>
      <c r="BE126" s="208"/>
      <c r="BF126" s="208"/>
      <c r="BG126" s="208"/>
      <c r="BH126" s="208"/>
      <c r="BI126" s="209"/>
      <c r="BJ126" s="184"/>
      <c r="BK126" s="184"/>
      <c r="BL126" s="184"/>
      <c r="BM126" s="184"/>
      <c r="BN126" s="184"/>
      <c r="BO126" s="184"/>
    </row>
    <row r="127" customFormat="false" ht="11.25" hidden="false" customHeight="true" outlineLevel="0" collapsed="false">
      <c r="C127" s="200"/>
      <c r="D127" s="201"/>
      <c r="E127" s="202"/>
      <c r="F127" s="202"/>
      <c r="G127" s="202"/>
      <c r="H127" s="202"/>
      <c r="I127" s="202"/>
      <c r="J127" s="202"/>
      <c r="K127" s="203"/>
      <c r="L127" s="203"/>
      <c r="M127" s="204"/>
      <c r="N127" s="204"/>
      <c r="O127" s="205"/>
      <c r="P127" s="206"/>
      <c r="Q127" s="210"/>
      <c r="R127" s="211" t="n">
        <v>1</v>
      </c>
      <c r="S127" s="212" t="s">
        <v>178</v>
      </c>
      <c r="T127" s="212" t="s">
        <v>179</v>
      </c>
      <c r="U127" s="212" t="s">
        <v>180</v>
      </c>
      <c r="V127" s="212" t="s">
        <v>181</v>
      </c>
      <c r="W127" s="212" t="s">
        <v>181</v>
      </c>
      <c r="X127" s="212" t="s">
        <v>176</v>
      </c>
      <c r="Y127" s="212" t="s">
        <v>182</v>
      </c>
      <c r="Z127" s="212" t="s">
        <v>183</v>
      </c>
      <c r="AA127" s="212" t="s">
        <v>184</v>
      </c>
      <c r="AB127" s="212" t="s">
        <v>185</v>
      </c>
      <c r="AC127" s="212" t="s">
        <v>175</v>
      </c>
      <c r="AD127" s="212" t="s">
        <v>175</v>
      </c>
      <c r="AE127" s="212" t="s">
        <v>176</v>
      </c>
      <c r="AF127" s="212" t="s">
        <v>182</v>
      </c>
      <c r="AG127" s="212" t="s">
        <v>183</v>
      </c>
      <c r="AH127" s="213"/>
      <c r="AI127" s="214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6"/>
      <c r="AT127" s="216"/>
      <c r="AU127" s="216"/>
      <c r="AV127" s="216"/>
      <c r="AW127" s="216"/>
      <c r="AX127" s="216"/>
      <c r="AY127" s="216"/>
      <c r="AZ127" s="216"/>
      <c r="BA127" s="216"/>
      <c r="BB127" s="216"/>
      <c r="BC127" s="161"/>
      <c r="BD127" s="161"/>
      <c r="BE127" s="161"/>
      <c r="BF127" s="161"/>
      <c r="BG127" s="161"/>
      <c r="BH127" s="161"/>
      <c r="BI127" s="209"/>
      <c r="BJ127" s="217"/>
      <c r="BK127" s="217"/>
      <c r="BL127" s="217"/>
      <c r="BM127" s="184"/>
      <c r="BN127" s="217"/>
      <c r="BO127" s="217"/>
      <c r="BP127" s="217"/>
      <c r="BQ127" s="217"/>
      <c r="BR127" s="217"/>
    </row>
    <row r="128" customFormat="false" ht="15" hidden="false" customHeight="true" outlineLevel="0" collapsed="false">
      <c r="C128" s="200"/>
      <c r="D128" s="201"/>
      <c r="E128" s="202"/>
      <c r="F128" s="202"/>
      <c r="G128" s="202"/>
      <c r="H128" s="202"/>
      <c r="I128" s="202"/>
      <c r="J128" s="202"/>
      <c r="K128" s="203"/>
      <c r="L128" s="203"/>
      <c r="M128" s="204"/>
      <c r="N128" s="204"/>
      <c r="O128" s="205"/>
      <c r="P128" s="206"/>
      <c r="Q128" s="210"/>
      <c r="R128" s="211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8"/>
      <c r="AI128" s="219" t="s">
        <v>186</v>
      </c>
      <c r="AJ128" s="230" t="s">
        <v>135</v>
      </c>
      <c r="AK128" s="221" t="s">
        <v>55</v>
      </c>
      <c r="AL128" s="221"/>
      <c r="AM128" s="221"/>
      <c r="AN128" s="221"/>
      <c r="AO128" s="221"/>
      <c r="AP128" s="221"/>
      <c r="AQ128" s="221"/>
      <c r="AR128" s="221"/>
      <c r="AS128" s="231" t="n">
        <v>3369.39</v>
      </c>
      <c r="AT128" s="231" t="n">
        <v>3369.40528</v>
      </c>
      <c r="AU128" s="222" t="n">
        <v>1207.05</v>
      </c>
      <c r="AV128" s="222" t="n">
        <v>0</v>
      </c>
      <c r="AW128" s="232" t="n">
        <f aca="false">AX128+AY128+AZ128</f>
        <v>0</v>
      </c>
      <c r="AX128" s="233"/>
      <c r="AY128" s="233"/>
      <c r="AZ128" s="233"/>
      <c r="BA128" s="222" t="n">
        <f aca="false">AS128-AT128-AW128</f>
        <v>-0.0152800000000752</v>
      </c>
      <c r="BB128" s="222" t="n">
        <f aca="false">AX128-AU128</f>
        <v>-1207.05</v>
      </c>
      <c r="BC128" s="224"/>
      <c r="BD128" s="224"/>
      <c r="BE128" s="226" t="s">
        <v>210</v>
      </c>
      <c r="BF128" s="224" t="n">
        <f aca="false">AU128</f>
        <v>1207.05</v>
      </c>
      <c r="BG128" s="226" t="s">
        <v>210</v>
      </c>
      <c r="BH128" s="228"/>
      <c r="BI128" s="209" t="n">
        <v>0</v>
      </c>
      <c r="BJ128" s="217"/>
      <c r="BK128" s="217"/>
      <c r="BM128" s="183" t="str">
        <f aca="false">AJ128 &amp; BI128</f>
        <v>Амортизационные отчисления0</v>
      </c>
      <c r="BN128" s="217"/>
      <c r="BO128" s="217"/>
      <c r="BP128" s="217"/>
      <c r="BQ128" s="217"/>
      <c r="CB128" s="183" t="str">
        <f aca="false">AJ128 &amp; AK128</f>
        <v>Амортизационные отчислениянет</v>
      </c>
      <c r="CC128" s="184"/>
    </row>
    <row r="129" customFormat="false" ht="11.25" hidden="false" customHeight="true" outlineLevel="0" collapsed="false">
      <c r="C129" s="200"/>
      <c r="D129" s="201" t="n">
        <v>23</v>
      </c>
      <c r="E129" s="202" t="s">
        <v>172</v>
      </c>
      <c r="F129" s="202" t="s">
        <v>173</v>
      </c>
      <c r="G129" s="202" t="s">
        <v>212</v>
      </c>
      <c r="H129" s="202" t="s">
        <v>175</v>
      </c>
      <c r="I129" s="202" t="s">
        <v>175</v>
      </c>
      <c r="J129" s="202" t="s">
        <v>176</v>
      </c>
      <c r="K129" s="203" t="n">
        <v>5</v>
      </c>
      <c r="L129" s="203" t="n">
        <v>2021</v>
      </c>
      <c r="M129" s="204" t="s">
        <v>177</v>
      </c>
      <c r="N129" s="204" t="n">
        <v>2019</v>
      </c>
      <c r="O129" s="205" t="n">
        <v>99.998758658358</v>
      </c>
      <c r="P129" s="206" t="n">
        <v>100</v>
      </c>
      <c r="Q129" s="207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  <c r="AO129" s="208"/>
      <c r="AP129" s="208"/>
      <c r="AQ129" s="208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208"/>
      <c r="BD129" s="208"/>
      <c r="BE129" s="208"/>
      <c r="BF129" s="208"/>
      <c r="BG129" s="208"/>
      <c r="BH129" s="208"/>
      <c r="BI129" s="209"/>
      <c r="BJ129" s="184"/>
      <c r="BK129" s="184"/>
      <c r="BL129" s="184"/>
      <c r="BM129" s="184"/>
      <c r="BN129" s="184"/>
      <c r="BO129" s="184"/>
    </row>
    <row r="130" customFormat="false" ht="11.25" hidden="false" customHeight="true" outlineLevel="0" collapsed="false">
      <c r="C130" s="200"/>
      <c r="D130" s="201"/>
      <c r="E130" s="202"/>
      <c r="F130" s="202"/>
      <c r="G130" s="202"/>
      <c r="H130" s="202"/>
      <c r="I130" s="202"/>
      <c r="J130" s="202"/>
      <c r="K130" s="203"/>
      <c r="L130" s="203"/>
      <c r="M130" s="204"/>
      <c r="N130" s="204"/>
      <c r="O130" s="205"/>
      <c r="P130" s="206"/>
      <c r="Q130" s="210"/>
      <c r="R130" s="211" t="n">
        <v>1</v>
      </c>
      <c r="S130" s="212" t="s">
        <v>178</v>
      </c>
      <c r="T130" s="212" t="s">
        <v>213</v>
      </c>
      <c r="U130" s="212" t="s">
        <v>180</v>
      </c>
      <c r="V130" s="212" t="s">
        <v>181</v>
      </c>
      <c r="W130" s="212" t="s">
        <v>181</v>
      </c>
      <c r="X130" s="212" t="s">
        <v>176</v>
      </c>
      <c r="Y130" s="212" t="s">
        <v>182</v>
      </c>
      <c r="Z130" s="212" t="s">
        <v>183</v>
      </c>
      <c r="AA130" s="212" t="s">
        <v>214</v>
      </c>
      <c r="AB130" s="212" t="s">
        <v>215</v>
      </c>
      <c r="AC130" s="212" t="s">
        <v>175</v>
      </c>
      <c r="AD130" s="212" t="s">
        <v>175</v>
      </c>
      <c r="AE130" s="212" t="s">
        <v>176</v>
      </c>
      <c r="AF130" s="212" t="s">
        <v>182</v>
      </c>
      <c r="AG130" s="212" t="s">
        <v>183</v>
      </c>
      <c r="AH130" s="213"/>
      <c r="AI130" s="214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6"/>
      <c r="AT130" s="216"/>
      <c r="AU130" s="216"/>
      <c r="AV130" s="216"/>
      <c r="AW130" s="216"/>
      <c r="AX130" s="216"/>
      <c r="AY130" s="216"/>
      <c r="AZ130" s="216"/>
      <c r="BA130" s="216"/>
      <c r="BB130" s="216"/>
      <c r="BC130" s="161"/>
      <c r="BD130" s="161"/>
      <c r="BE130" s="161"/>
      <c r="BF130" s="161"/>
      <c r="BG130" s="161"/>
      <c r="BH130" s="161"/>
      <c r="BI130" s="209"/>
      <c r="BJ130" s="217"/>
      <c r="BK130" s="217"/>
      <c r="BL130" s="217"/>
      <c r="BM130" s="184"/>
      <c r="BN130" s="217"/>
      <c r="BO130" s="217"/>
      <c r="BP130" s="217"/>
      <c r="BQ130" s="217"/>
      <c r="BR130" s="217"/>
    </row>
    <row r="131" customFormat="false" ht="15" hidden="false" customHeight="true" outlineLevel="0" collapsed="false">
      <c r="C131" s="200"/>
      <c r="D131" s="201"/>
      <c r="E131" s="202"/>
      <c r="F131" s="202"/>
      <c r="G131" s="202"/>
      <c r="H131" s="202"/>
      <c r="I131" s="202"/>
      <c r="J131" s="202"/>
      <c r="K131" s="203"/>
      <c r="L131" s="203"/>
      <c r="M131" s="204"/>
      <c r="N131" s="204"/>
      <c r="O131" s="205"/>
      <c r="P131" s="206"/>
      <c r="Q131" s="210"/>
      <c r="R131" s="211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8"/>
      <c r="AI131" s="219" t="s">
        <v>186</v>
      </c>
      <c r="AJ131" s="230" t="s">
        <v>135</v>
      </c>
      <c r="AK131" s="221" t="s">
        <v>55</v>
      </c>
      <c r="AL131" s="221"/>
      <c r="AM131" s="221"/>
      <c r="AN131" s="221"/>
      <c r="AO131" s="221"/>
      <c r="AP131" s="221"/>
      <c r="AQ131" s="221"/>
      <c r="AR131" s="221"/>
      <c r="AS131" s="231" t="n">
        <v>805.58</v>
      </c>
      <c r="AT131" s="231" t="n">
        <v>805.57</v>
      </c>
      <c r="AU131" s="222" t="n">
        <v>0</v>
      </c>
      <c r="AV131" s="222" t="n">
        <v>0</v>
      </c>
      <c r="AW131" s="232" t="n">
        <f aca="false">AX131+AY131+AZ131</f>
        <v>0</v>
      </c>
      <c r="AX131" s="233"/>
      <c r="AY131" s="233"/>
      <c r="AZ131" s="233"/>
      <c r="BA131" s="222" t="n">
        <f aca="false">AS131-AT131-AW131</f>
        <v>0.00999999999999091</v>
      </c>
      <c r="BB131" s="222" t="n">
        <f aca="false">AX131-AU131</f>
        <v>0</v>
      </c>
      <c r="BC131" s="224"/>
      <c r="BD131" s="224"/>
      <c r="BE131" s="226"/>
      <c r="BF131" s="224"/>
      <c r="BG131" s="227"/>
      <c r="BH131" s="228"/>
      <c r="BI131" s="209" t="n">
        <v>0</v>
      </c>
      <c r="BJ131" s="217"/>
      <c r="BK131" s="217"/>
      <c r="BM131" s="183" t="str">
        <f aca="false">AJ131 &amp; BI131</f>
        <v>Амортизационные отчисления0</v>
      </c>
      <c r="BN131" s="217"/>
      <c r="BO131" s="217"/>
      <c r="BP131" s="217"/>
      <c r="BQ131" s="217"/>
      <c r="CB131" s="183" t="str">
        <f aca="false">AJ131 &amp; AK131</f>
        <v>Амортизационные отчислениянет</v>
      </c>
      <c r="CC131" s="184"/>
    </row>
    <row r="132" customFormat="false" ht="11.25" hidden="false" customHeight="true" outlineLevel="0" collapsed="false">
      <c r="C132" s="200"/>
      <c r="D132" s="201" t="n">
        <v>24</v>
      </c>
      <c r="E132" s="202" t="s">
        <v>172</v>
      </c>
      <c r="F132" s="202" t="s">
        <v>173</v>
      </c>
      <c r="G132" s="202" t="s">
        <v>216</v>
      </c>
      <c r="H132" s="202" t="s">
        <v>175</v>
      </c>
      <c r="I132" s="202" t="s">
        <v>175</v>
      </c>
      <c r="J132" s="202" t="s">
        <v>176</v>
      </c>
      <c r="K132" s="203" t="n">
        <v>5</v>
      </c>
      <c r="L132" s="203" t="n">
        <v>2022</v>
      </c>
      <c r="M132" s="204" t="s">
        <v>177</v>
      </c>
      <c r="N132" s="204" t="n">
        <v>2022</v>
      </c>
      <c r="O132" s="205" t="n">
        <v>11.3508126493658</v>
      </c>
      <c r="P132" s="206" t="n">
        <f aca="false">AU134/AS134*100</f>
        <v>88.6491873506342</v>
      </c>
      <c r="Q132" s="207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208"/>
      <c r="BH132" s="208"/>
      <c r="BI132" s="209"/>
      <c r="BJ132" s="184"/>
      <c r="BK132" s="184"/>
      <c r="BL132" s="184"/>
      <c r="BM132" s="184"/>
      <c r="BN132" s="184"/>
      <c r="BO132" s="184"/>
    </row>
    <row r="133" customFormat="false" ht="11.25" hidden="false" customHeight="true" outlineLevel="0" collapsed="false">
      <c r="C133" s="200"/>
      <c r="D133" s="201"/>
      <c r="E133" s="202"/>
      <c r="F133" s="202"/>
      <c r="G133" s="202"/>
      <c r="H133" s="202"/>
      <c r="I133" s="202"/>
      <c r="J133" s="202"/>
      <c r="K133" s="203"/>
      <c r="L133" s="203"/>
      <c r="M133" s="204"/>
      <c r="N133" s="204"/>
      <c r="O133" s="205"/>
      <c r="P133" s="206"/>
      <c r="Q133" s="210"/>
      <c r="R133" s="211" t="n">
        <v>1</v>
      </c>
      <c r="S133" s="212" t="s">
        <v>178</v>
      </c>
      <c r="T133" s="212" t="s">
        <v>213</v>
      </c>
      <c r="U133" s="212" t="s">
        <v>180</v>
      </c>
      <c r="V133" s="212" t="s">
        <v>181</v>
      </c>
      <c r="W133" s="212" t="s">
        <v>181</v>
      </c>
      <c r="X133" s="212" t="s">
        <v>176</v>
      </c>
      <c r="Y133" s="212" t="s">
        <v>182</v>
      </c>
      <c r="Z133" s="212" t="s">
        <v>183</v>
      </c>
      <c r="AA133" s="212" t="s">
        <v>214</v>
      </c>
      <c r="AB133" s="212" t="s">
        <v>215</v>
      </c>
      <c r="AC133" s="212" t="s">
        <v>175</v>
      </c>
      <c r="AD133" s="212" t="s">
        <v>175</v>
      </c>
      <c r="AE133" s="212" t="s">
        <v>176</v>
      </c>
      <c r="AF133" s="212" t="s">
        <v>182</v>
      </c>
      <c r="AG133" s="212" t="s">
        <v>183</v>
      </c>
      <c r="AH133" s="213"/>
      <c r="AI133" s="214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6"/>
      <c r="AT133" s="216"/>
      <c r="AU133" s="216"/>
      <c r="AV133" s="216"/>
      <c r="AW133" s="216"/>
      <c r="AX133" s="216"/>
      <c r="AY133" s="216"/>
      <c r="AZ133" s="216"/>
      <c r="BA133" s="216"/>
      <c r="BB133" s="216"/>
      <c r="BC133" s="161"/>
      <c r="BD133" s="161"/>
      <c r="BE133" s="161"/>
      <c r="BF133" s="161"/>
      <c r="BG133" s="161"/>
      <c r="BH133" s="161"/>
      <c r="BI133" s="209"/>
      <c r="BJ133" s="217"/>
      <c r="BK133" s="217"/>
      <c r="BL133" s="217"/>
      <c r="BM133" s="184"/>
      <c r="BN133" s="217"/>
      <c r="BO133" s="217"/>
      <c r="BP133" s="217"/>
      <c r="BQ133" s="217"/>
      <c r="BR133" s="217"/>
    </row>
    <row r="134" customFormat="false" ht="15" hidden="false" customHeight="true" outlineLevel="0" collapsed="false">
      <c r="C134" s="200"/>
      <c r="D134" s="201"/>
      <c r="E134" s="202"/>
      <c r="F134" s="202"/>
      <c r="G134" s="202"/>
      <c r="H134" s="202"/>
      <c r="I134" s="202"/>
      <c r="J134" s="202"/>
      <c r="K134" s="203"/>
      <c r="L134" s="203"/>
      <c r="M134" s="204"/>
      <c r="N134" s="204"/>
      <c r="O134" s="205"/>
      <c r="P134" s="206"/>
      <c r="Q134" s="210"/>
      <c r="R134" s="211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8"/>
      <c r="AI134" s="219" t="s">
        <v>186</v>
      </c>
      <c r="AJ134" s="230" t="s">
        <v>135</v>
      </c>
      <c r="AK134" s="221" t="s">
        <v>55</v>
      </c>
      <c r="AL134" s="221"/>
      <c r="AM134" s="221"/>
      <c r="AN134" s="221"/>
      <c r="AO134" s="221"/>
      <c r="AP134" s="221"/>
      <c r="AQ134" s="221"/>
      <c r="AR134" s="221"/>
      <c r="AS134" s="231" t="n">
        <v>2016.86</v>
      </c>
      <c r="AT134" s="231" t="n">
        <v>228.93</v>
      </c>
      <c r="AU134" s="222" t="n">
        <v>1787.93</v>
      </c>
      <c r="AV134" s="222" t="n">
        <v>18.25815</v>
      </c>
      <c r="AW134" s="232" t="n">
        <f aca="false">AX134+AY134+AZ134</f>
        <v>18.25815</v>
      </c>
      <c r="AX134" s="233" t="n">
        <v>18.25815</v>
      </c>
      <c r="AY134" s="233"/>
      <c r="AZ134" s="233"/>
      <c r="BA134" s="222" t="n">
        <f aca="false">AS134-AT134-AW134</f>
        <v>1769.67185</v>
      </c>
      <c r="BB134" s="222" t="n">
        <f aca="false">AX134-AU134</f>
        <v>-1769.67185</v>
      </c>
      <c r="BC134" s="224"/>
      <c r="BD134" s="224"/>
      <c r="BE134" s="229" t="s">
        <v>189</v>
      </c>
      <c r="BF134" s="224" t="n">
        <f aca="false">BA134</f>
        <v>1769.67185</v>
      </c>
      <c r="BG134" s="229" t="s">
        <v>189</v>
      </c>
      <c r="BH134" s="234"/>
      <c r="BI134" s="209" t="n">
        <v>0</v>
      </c>
      <c r="BJ134" s="217"/>
      <c r="BK134" s="217"/>
      <c r="BM134" s="183" t="str">
        <f aca="false">AJ134 &amp; BI134</f>
        <v>Амортизационные отчисления0</v>
      </c>
      <c r="BN134" s="217"/>
      <c r="BO134" s="217"/>
      <c r="BP134" s="217"/>
      <c r="BQ134" s="217"/>
      <c r="CB134" s="183" t="str">
        <f aca="false">AJ134 &amp; AK134</f>
        <v>Амортизационные отчислениянет</v>
      </c>
      <c r="CC134" s="184"/>
    </row>
    <row r="135" customFormat="false" ht="11.25" hidden="false" customHeight="true" outlineLevel="0" collapsed="false">
      <c r="C135" s="200"/>
      <c r="D135" s="201" t="n">
        <v>25</v>
      </c>
      <c r="E135" s="202" t="s">
        <v>172</v>
      </c>
      <c r="F135" s="202" t="s">
        <v>173</v>
      </c>
      <c r="G135" s="202" t="s">
        <v>187</v>
      </c>
      <c r="H135" s="202" t="s">
        <v>175</v>
      </c>
      <c r="I135" s="202" t="s">
        <v>175</v>
      </c>
      <c r="J135" s="202" t="s">
        <v>176</v>
      </c>
      <c r="K135" s="203" t="n">
        <v>5</v>
      </c>
      <c r="L135" s="203" t="n">
        <v>2020</v>
      </c>
      <c r="M135" s="204" t="s">
        <v>217</v>
      </c>
      <c r="N135" s="204" t="n">
        <v>2020</v>
      </c>
      <c r="O135" s="205" t="n">
        <v>100</v>
      </c>
      <c r="P135" s="206" t="n">
        <v>100</v>
      </c>
      <c r="Q135" s="207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208"/>
      <c r="AY135" s="208"/>
      <c r="AZ135" s="208"/>
      <c r="BA135" s="208"/>
      <c r="BB135" s="208"/>
      <c r="BC135" s="208"/>
      <c r="BD135" s="208"/>
      <c r="BE135" s="208"/>
      <c r="BF135" s="208"/>
      <c r="BG135" s="208"/>
      <c r="BH135" s="208"/>
      <c r="BI135" s="209"/>
      <c r="BJ135" s="184"/>
      <c r="BK135" s="184"/>
      <c r="BL135" s="184"/>
      <c r="BM135" s="184"/>
      <c r="BN135" s="184"/>
      <c r="BO135" s="184"/>
    </row>
    <row r="136" customFormat="false" ht="11.25" hidden="false" customHeight="true" outlineLevel="0" collapsed="false">
      <c r="C136" s="200"/>
      <c r="D136" s="201"/>
      <c r="E136" s="202"/>
      <c r="F136" s="202"/>
      <c r="G136" s="202"/>
      <c r="H136" s="202"/>
      <c r="I136" s="202"/>
      <c r="J136" s="202"/>
      <c r="K136" s="203"/>
      <c r="L136" s="203"/>
      <c r="M136" s="204"/>
      <c r="N136" s="204"/>
      <c r="O136" s="205"/>
      <c r="P136" s="206"/>
      <c r="Q136" s="210"/>
      <c r="R136" s="211" t="n">
        <v>1</v>
      </c>
      <c r="S136" s="212" t="s">
        <v>178</v>
      </c>
      <c r="T136" s="212" t="s">
        <v>213</v>
      </c>
      <c r="U136" s="212" t="s">
        <v>180</v>
      </c>
      <c r="V136" s="212" t="s">
        <v>181</v>
      </c>
      <c r="W136" s="212" t="s">
        <v>181</v>
      </c>
      <c r="X136" s="212" t="s">
        <v>176</v>
      </c>
      <c r="Y136" s="212" t="s">
        <v>182</v>
      </c>
      <c r="Z136" s="212" t="s">
        <v>183</v>
      </c>
      <c r="AA136" s="212" t="s">
        <v>214</v>
      </c>
      <c r="AB136" s="212" t="s">
        <v>215</v>
      </c>
      <c r="AC136" s="212" t="s">
        <v>175</v>
      </c>
      <c r="AD136" s="212" t="s">
        <v>175</v>
      </c>
      <c r="AE136" s="212" t="s">
        <v>176</v>
      </c>
      <c r="AF136" s="212" t="s">
        <v>182</v>
      </c>
      <c r="AG136" s="212" t="s">
        <v>183</v>
      </c>
      <c r="AH136" s="213"/>
      <c r="AI136" s="214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161"/>
      <c r="BD136" s="161"/>
      <c r="BE136" s="161"/>
      <c r="BF136" s="161"/>
      <c r="BG136" s="161"/>
      <c r="BH136" s="161"/>
      <c r="BI136" s="209"/>
      <c r="BJ136" s="217"/>
      <c r="BK136" s="217"/>
      <c r="BL136" s="217"/>
      <c r="BM136" s="184"/>
      <c r="BN136" s="217"/>
      <c r="BO136" s="217"/>
      <c r="BP136" s="217"/>
      <c r="BQ136" s="217"/>
      <c r="BR136" s="217"/>
    </row>
    <row r="137" customFormat="false" ht="15" hidden="false" customHeight="true" outlineLevel="0" collapsed="false">
      <c r="C137" s="200"/>
      <c r="D137" s="201"/>
      <c r="E137" s="202"/>
      <c r="F137" s="202"/>
      <c r="G137" s="202"/>
      <c r="H137" s="202"/>
      <c r="I137" s="202"/>
      <c r="J137" s="202"/>
      <c r="K137" s="203"/>
      <c r="L137" s="203"/>
      <c r="M137" s="204"/>
      <c r="N137" s="204"/>
      <c r="O137" s="205"/>
      <c r="P137" s="206"/>
      <c r="Q137" s="210"/>
      <c r="R137" s="211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8"/>
      <c r="AI137" s="219" t="s">
        <v>186</v>
      </c>
      <c r="AJ137" s="230" t="s">
        <v>135</v>
      </c>
      <c r="AK137" s="221" t="s">
        <v>55</v>
      </c>
      <c r="AL137" s="221"/>
      <c r="AM137" s="221"/>
      <c r="AN137" s="221"/>
      <c r="AO137" s="221"/>
      <c r="AP137" s="221"/>
      <c r="AQ137" s="221"/>
      <c r="AR137" s="221"/>
      <c r="AS137" s="231" t="n">
        <v>50</v>
      </c>
      <c r="AT137" s="231" t="n">
        <v>50</v>
      </c>
      <c r="AU137" s="222" t="n">
        <v>0</v>
      </c>
      <c r="AV137" s="222" t="n">
        <v>0</v>
      </c>
      <c r="AW137" s="232" t="n">
        <f aca="false">AX137+AY137+AZ137</f>
        <v>0</v>
      </c>
      <c r="AX137" s="233"/>
      <c r="AY137" s="233"/>
      <c r="AZ137" s="233"/>
      <c r="BA137" s="222" t="n">
        <f aca="false">AS137-AT137-AW137</f>
        <v>0</v>
      </c>
      <c r="BB137" s="222" t="n">
        <f aca="false">AX137-AU137</f>
        <v>0</v>
      </c>
      <c r="BC137" s="224"/>
      <c r="BD137" s="224"/>
      <c r="BE137" s="226"/>
      <c r="BF137" s="224"/>
      <c r="BG137" s="227"/>
      <c r="BH137" s="228"/>
      <c r="BI137" s="209" t="n">
        <v>0</v>
      </c>
      <c r="BJ137" s="217"/>
      <c r="BK137" s="217"/>
      <c r="BM137" s="183" t="str">
        <f aca="false">AJ137 &amp; BI137</f>
        <v>Амортизационные отчисления0</v>
      </c>
      <c r="BN137" s="217"/>
      <c r="BO137" s="217"/>
      <c r="BP137" s="217"/>
      <c r="BQ137" s="217"/>
      <c r="CB137" s="183" t="str">
        <f aca="false">AJ137 &amp; AK137</f>
        <v>Амортизационные отчислениянет</v>
      </c>
      <c r="CC137" s="184"/>
    </row>
    <row r="138" customFormat="false" ht="11.25" hidden="false" customHeight="true" outlineLevel="0" collapsed="false">
      <c r="C138" s="200"/>
      <c r="D138" s="201" t="n">
        <v>26</v>
      </c>
      <c r="E138" s="202" t="s">
        <v>172</v>
      </c>
      <c r="F138" s="202" t="s">
        <v>173</v>
      </c>
      <c r="G138" s="202" t="s">
        <v>218</v>
      </c>
      <c r="H138" s="202" t="s">
        <v>175</v>
      </c>
      <c r="I138" s="202" t="s">
        <v>175</v>
      </c>
      <c r="J138" s="202" t="s">
        <v>176</v>
      </c>
      <c r="K138" s="203" t="n">
        <v>5</v>
      </c>
      <c r="L138" s="203" t="n">
        <v>2019</v>
      </c>
      <c r="M138" s="204" t="s">
        <v>219</v>
      </c>
      <c r="N138" s="204" t="n">
        <v>2019</v>
      </c>
      <c r="O138" s="205" t="n">
        <v>100</v>
      </c>
      <c r="P138" s="206" t="n">
        <v>100</v>
      </c>
      <c r="Q138" s="207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208"/>
      <c r="AV138" s="208"/>
      <c r="AW138" s="208"/>
      <c r="AX138" s="208"/>
      <c r="AY138" s="208"/>
      <c r="AZ138" s="208"/>
      <c r="BA138" s="208"/>
      <c r="BB138" s="208"/>
      <c r="BC138" s="208"/>
      <c r="BD138" s="208"/>
      <c r="BE138" s="208"/>
      <c r="BF138" s="208"/>
      <c r="BG138" s="208"/>
      <c r="BH138" s="208"/>
      <c r="BI138" s="209"/>
      <c r="BJ138" s="184"/>
      <c r="BK138" s="184"/>
      <c r="BL138" s="184"/>
      <c r="BM138" s="184"/>
      <c r="BN138" s="184"/>
      <c r="BO138" s="184"/>
    </row>
    <row r="139" customFormat="false" ht="11.25" hidden="false" customHeight="true" outlineLevel="0" collapsed="false">
      <c r="C139" s="200"/>
      <c r="D139" s="201"/>
      <c r="E139" s="202"/>
      <c r="F139" s="202"/>
      <c r="G139" s="202"/>
      <c r="H139" s="202"/>
      <c r="I139" s="202"/>
      <c r="J139" s="202"/>
      <c r="K139" s="203"/>
      <c r="L139" s="203"/>
      <c r="M139" s="204"/>
      <c r="N139" s="204"/>
      <c r="O139" s="205"/>
      <c r="P139" s="206"/>
      <c r="Q139" s="210"/>
      <c r="R139" s="211" t="n">
        <v>1</v>
      </c>
      <c r="S139" s="212" t="s">
        <v>178</v>
      </c>
      <c r="T139" s="212" t="s">
        <v>213</v>
      </c>
      <c r="U139" s="212" t="s">
        <v>180</v>
      </c>
      <c r="V139" s="212" t="s">
        <v>181</v>
      </c>
      <c r="W139" s="212" t="s">
        <v>181</v>
      </c>
      <c r="X139" s="212" t="s">
        <v>176</v>
      </c>
      <c r="Y139" s="212" t="s">
        <v>182</v>
      </c>
      <c r="Z139" s="212" t="s">
        <v>183</v>
      </c>
      <c r="AA139" s="212" t="s">
        <v>214</v>
      </c>
      <c r="AB139" s="212" t="s">
        <v>215</v>
      </c>
      <c r="AC139" s="212" t="s">
        <v>175</v>
      </c>
      <c r="AD139" s="212" t="s">
        <v>175</v>
      </c>
      <c r="AE139" s="212" t="s">
        <v>176</v>
      </c>
      <c r="AF139" s="212" t="s">
        <v>182</v>
      </c>
      <c r="AG139" s="212" t="s">
        <v>183</v>
      </c>
      <c r="AH139" s="213"/>
      <c r="AI139" s="214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161"/>
      <c r="BD139" s="161"/>
      <c r="BE139" s="161"/>
      <c r="BF139" s="161"/>
      <c r="BG139" s="161"/>
      <c r="BH139" s="161"/>
      <c r="BI139" s="209"/>
      <c r="BJ139" s="217"/>
      <c r="BK139" s="217"/>
      <c r="BL139" s="217"/>
      <c r="BM139" s="184"/>
      <c r="BN139" s="217"/>
      <c r="BO139" s="217"/>
      <c r="BP139" s="217"/>
      <c r="BQ139" s="217"/>
      <c r="BR139" s="217"/>
    </row>
    <row r="140" customFormat="false" ht="15" hidden="false" customHeight="true" outlineLevel="0" collapsed="false">
      <c r="C140" s="200"/>
      <c r="D140" s="201"/>
      <c r="E140" s="202"/>
      <c r="F140" s="202"/>
      <c r="G140" s="202"/>
      <c r="H140" s="202"/>
      <c r="I140" s="202"/>
      <c r="J140" s="202"/>
      <c r="K140" s="203"/>
      <c r="L140" s="203"/>
      <c r="M140" s="204"/>
      <c r="N140" s="204"/>
      <c r="O140" s="205"/>
      <c r="P140" s="206"/>
      <c r="Q140" s="210"/>
      <c r="R140" s="211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8"/>
      <c r="AI140" s="219" t="s">
        <v>186</v>
      </c>
      <c r="AJ140" s="230" t="s">
        <v>135</v>
      </c>
      <c r="AK140" s="221" t="s">
        <v>55</v>
      </c>
      <c r="AL140" s="221"/>
      <c r="AM140" s="221"/>
      <c r="AN140" s="221"/>
      <c r="AO140" s="221"/>
      <c r="AP140" s="221"/>
      <c r="AQ140" s="221"/>
      <c r="AR140" s="221"/>
      <c r="AS140" s="231" t="n">
        <v>225.82</v>
      </c>
      <c r="AT140" s="231" t="n">
        <v>225.82</v>
      </c>
      <c r="AU140" s="222" t="n">
        <v>0</v>
      </c>
      <c r="AV140" s="222" t="n">
        <v>0</v>
      </c>
      <c r="AW140" s="232" t="n">
        <f aca="false">AX140+AY140+AZ140</f>
        <v>0</v>
      </c>
      <c r="AX140" s="233"/>
      <c r="AY140" s="233"/>
      <c r="AZ140" s="233"/>
      <c r="BA140" s="222" t="n">
        <f aca="false">AS140-AT140-AW140</f>
        <v>0</v>
      </c>
      <c r="BB140" s="222" t="n">
        <f aca="false">AX140-AU140</f>
        <v>0</v>
      </c>
      <c r="BC140" s="224"/>
      <c r="BD140" s="224"/>
      <c r="BE140" s="226"/>
      <c r="BF140" s="224"/>
      <c r="BG140" s="227"/>
      <c r="BH140" s="228"/>
      <c r="BI140" s="209" t="n">
        <v>0</v>
      </c>
      <c r="BJ140" s="217"/>
      <c r="BK140" s="217"/>
      <c r="BM140" s="183" t="str">
        <f aca="false">AJ140 &amp; BI140</f>
        <v>Амортизационные отчисления0</v>
      </c>
      <c r="BN140" s="217"/>
      <c r="BO140" s="217"/>
      <c r="BP140" s="217"/>
      <c r="BQ140" s="217"/>
      <c r="CB140" s="183" t="str">
        <f aca="false">AJ140 &amp; AK140</f>
        <v>Амортизационные отчислениянет</v>
      </c>
      <c r="CC140" s="184"/>
    </row>
    <row r="141" customFormat="false" ht="11.25" hidden="false" customHeight="true" outlineLevel="0" collapsed="false">
      <c r="C141" s="200"/>
      <c r="D141" s="201" t="n">
        <v>27</v>
      </c>
      <c r="E141" s="202" t="s">
        <v>172</v>
      </c>
      <c r="F141" s="202" t="s">
        <v>173</v>
      </c>
      <c r="G141" s="202" t="s">
        <v>220</v>
      </c>
      <c r="H141" s="202" t="s">
        <v>175</v>
      </c>
      <c r="I141" s="202" t="s">
        <v>175</v>
      </c>
      <c r="J141" s="202" t="s">
        <v>176</v>
      </c>
      <c r="K141" s="203" t="n">
        <v>5</v>
      </c>
      <c r="L141" s="203" t="n">
        <v>2019</v>
      </c>
      <c r="M141" s="204" t="s">
        <v>219</v>
      </c>
      <c r="N141" s="204" t="n">
        <v>2019</v>
      </c>
      <c r="O141" s="205" t="n">
        <v>100</v>
      </c>
      <c r="P141" s="206" t="n">
        <v>100</v>
      </c>
      <c r="Q141" s="207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208"/>
      <c r="AV141" s="208"/>
      <c r="AW141" s="208"/>
      <c r="AX141" s="208"/>
      <c r="AY141" s="208"/>
      <c r="AZ141" s="208"/>
      <c r="BA141" s="208"/>
      <c r="BB141" s="208"/>
      <c r="BC141" s="208"/>
      <c r="BD141" s="208"/>
      <c r="BE141" s="208"/>
      <c r="BF141" s="208"/>
      <c r="BG141" s="208"/>
      <c r="BH141" s="208"/>
      <c r="BI141" s="209"/>
      <c r="BJ141" s="184"/>
      <c r="BK141" s="184"/>
      <c r="BL141" s="184"/>
      <c r="BM141" s="184"/>
      <c r="BN141" s="184"/>
      <c r="BO141" s="184"/>
    </row>
    <row r="142" customFormat="false" ht="11.25" hidden="false" customHeight="true" outlineLevel="0" collapsed="false">
      <c r="C142" s="200"/>
      <c r="D142" s="201"/>
      <c r="E142" s="202"/>
      <c r="F142" s="202"/>
      <c r="G142" s="202"/>
      <c r="H142" s="202"/>
      <c r="I142" s="202"/>
      <c r="J142" s="202"/>
      <c r="K142" s="203"/>
      <c r="L142" s="203"/>
      <c r="M142" s="204"/>
      <c r="N142" s="204"/>
      <c r="O142" s="205"/>
      <c r="P142" s="206"/>
      <c r="Q142" s="210"/>
      <c r="R142" s="211" t="n">
        <v>1</v>
      </c>
      <c r="S142" s="212" t="s">
        <v>178</v>
      </c>
      <c r="T142" s="212" t="s">
        <v>213</v>
      </c>
      <c r="U142" s="212" t="s">
        <v>180</v>
      </c>
      <c r="V142" s="212" t="s">
        <v>181</v>
      </c>
      <c r="W142" s="212" t="s">
        <v>181</v>
      </c>
      <c r="X142" s="212" t="s">
        <v>176</v>
      </c>
      <c r="Y142" s="212" t="s">
        <v>182</v>
      </c>
      <c r="Z142" s="212" t="s">
        <v>183</v>
      </c>
      <c r="AA142" s="212" t="s">
        <v>214</v>
      </c>
      <c r="AB142" s="212" t="s">
        <v>215</v>
      </c>
      <c r="AC142" s="212" t="s">
        <v>175</v>
      </c>
      <c r="AD142" s="212" t="s">
        <v>175</v>
      </c>
      <c r="AE142" s="212" t="s">
        <v>176</v>
      </c>
      <c r="AF142" s="212" t="s">
        <v>182</v>
      </c>
      <c r="AG142" s="212" t="s">
        <v>183</v>
      </c>
      <c r="AH142" s="213"/>
      <c r="AI142" s="214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161"/>
      <c r="BD142" s="161"/>
      <c r="BE142" s="161"/>
      <c r="BF142" s="161"/>
      <c r="BG142" s="161"/>
      <c r="BH142" s="161"/>
      <c r="BI142" s="209"/>
      <c r="BJ142" s="217"/>
      <c r="BK142" s="217"/>
      <c r="BL142" s="217"/>
      <c r="BM142" s="184"/>
      <c r="BN142" s="217"/>
      <c r="BO142" s="217"/>
      <c r="BP142" s="217"/>
      <c r="BQ142" s="217"/>
      <c r="BR142" s="217"/>
    </row>
    <row r="143" customFormat="false" ht="15" hidden="false" customHeight="true" outlineLevel="0" collapsed="false">
      <c r="C143" s="200"/>
      <c r="D143" s="201"/>
      <c r="E143" s="202"/>
      <c r="F143" s="202"/>
      <c r="G143" s="202"/>
      <c r="H143" s="202"/>
      <c r="I143" s="202"/>
      <c r="J143" s="202"/>
      <c r="K143" s="203"/>
      <c r="L143" s="203"/>
      <c r="M143" s="204"/>
      <c r="N143" s="204"/>
      <c r="O143" s="205"/>
      <c r="P143" s="206"/>
      <c r="Q143" s="210"/>
      <c r="R143" s="211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8"/>
      <c r="AI143" s="219" t="s">
        <v>186</v>
      </c>
      <c r="AJ143" s="230" t="s">
        <v>135</v>
      </c>
      <c r="AK143" s="221" t="s">
        <v>55</v>
      </c>
      <c r="AL143" s="221"/>
      <c r="AM143" s="221"/>
      <c r="AN143" s="221"/>
      <c r="AO143" s="221"/>
      <c r="AP143" s="221"/>
      <c r="AQ143" s="221"/>
      <c r="AR143" s="221"/>
      <c r="AS143" s="231" t="n">
        <v>225.82</v>
      </c>
      <c r="AT143" s="231" t="n">
        <v>225.82</v>
      </c>
      <c r="AU143" s="222" t="n">
        <v>0</v>
      </c>
      <c r="AV143" s="222" t="n">
        <v>0</v>
      </c>
      <c r="AW143" s="232" t="n">
        <f aca="false">AX143+AY143+AZ143</f>
        <v>0</v>
      </c>
      <c r="AX143" s="233"/>
      <c r="AY143" s="233"/>
      <c r="AZ143" s="233"/>
      <c r="BA143" s="222" t="n">
        <f aca="false">AS143-AT143-AW143</f>
        <v>0</v>
      </c>
      <c r="BB143" s="222" t="n">
        <f aca="false">AX143-AU143</f>
        <v>0</v>
      </c>
      <c r="BC143" s="224"/>
      <c r="BD143" s="224"/>
      <c r="BE143" s="226"/>
      <c r="BF143" s="224"/>
      <c r="BG143" s="227"/>
      <c r="BH143" s="228"/>
      <c r="BI143" s="209" t="n">
        <v>0</v>
      </c>
      <c r="BJ143" s="217"/>
      <c r="BK143" s="217"/>
      <c r="BM143" s="183" t="str">
        <f aca="false">AJ143 &amp; BI143</f>
        <v>Амортизационные отчисления0</v>
      </c>
      <c r="BN143" s="217"/>
      <c r="BO143" s="217"/>
      <c r="BP143" s="217"/>
      <c r="BQ143" s="217"/>
      <c r="CB143" s="183" t="str">
        <f aca="false">AJ143 &amp; AK143</f>
        <v>Амортизационные отчислениянет</v>
      </c>
      <c r="CC143" s="184"/>
    </row>
    <row r="144" customFormat="false" ht="11.25" hidden="false" customHeight="true" outlineLevel="0" collapsed="false">
      <c r="C144" s="200"/>
      <c r="D144" s="201" t="n">
        <v>28</v>
      </c>
      <c r="E144" s="202" t="s">
        <v>172</v>
      </c>
      <c r="F144" s="202" t="s">
        <v>173</v>
      </c>
      <c r="G144" s="202" t="s">
        <v>221</v>
      </c>
      <c r="H144" s="202" t="s">
        <v>175</v>
      </c>
      <c r="I144" s="202" t="s">
        <v>175</v>
      </c>
      <c r="J144" s="202" t="s">
        <v>176</v>
      </c>
      <c r="K144" s="203" t="n">
        <v>5</v>
      </c>
      <c r="L144" s="203" t="n">
        <v>2019</v>
      </c>
      <c r="M144" s="204" t="s">
        <v>219</v>
      </c>
      <c r="N144" s="204" t="n">
        <v>2019</v>
      </c>
      <c r="O144" s="205" t="n">
        <v>100</v>
      </c>
      <c r="P144" s="206" t="n">
        <v>100</v>
      </c>
      <c r="Q144" s="207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208"/>
      <c r="AV144" s="208"/>
      <c r="AW144" s="208"/>
      <c r="AX144" s="208"/>
      <c r="AY144" s="208"/>
      <c r="AZ144" s="208"/>
      <c r="BA144" s="208"/>
      <c r="BB144" s="208"/>
      <c r="BC144" s="208"/>
      <c r="BD144" s="208"/>
      <c r="BE144" s="208"/>
      <c r="BF144" s="208"/>
      <c r="BG144" s="208"/>
      <c r="BH144" s="208"/>
      <c r="BI144" s="209"/>
      <c r="BJ144" s="184"/>
      <c r="BK144" s="184"/>
      <c r="BL144" s="184"/>
      <c r="BM144" s="184"/>
      <c r="BN144" s="184"/>
      <c r="BO144" s="184"/>
    </row>
    <row r="145" customFormat="false" ht="11.25" hidden="false" customHeight="true" outlineLevel="0" collapsed="false">
      <c r="C145" s="200"/>
      <c r="D145" s="201"/>
      <c r="E145" s="202"/>
      <c r="F145" s="202"/>
      <c r="G145" s="202"/>
      <c r="H145" s="202"/>
      <c r="I145" s="202"/>
      <c r="J145" s="202"/>
      <c r="K145" s="203"/>
      <c r="L145" s="203"/>
      <c r="M145" s="204"/>
      <c r="N145" s="204"/>
      <c r="O145" s="205"/>
      <c r="P145" s="206"/>
      <c r="Q145" s="210"/>
      <c r="R145" s="211" t="n">
        <v>1</v>
      </c>
      <c r="S145" s="212" t="s">
        <v>178</v>
      </c>
      <c r="T145" s="212" t="s">
        <v>213</v>
      </c>
      <c r="U145" s="212" t="s">
        <v>180</v>
      </c>
      <c r="V145" s="212" t="s">
        <v>181</v>
      </c>
      <c r="W145" s="212" t="s">
        <v>181</v>
      </c>
      <c r="X145" s="212" t="s">
        <v>176</v>
      </c>
      <c r="Y145" s="212" t="s">
        <v>182</v>
      </c>
      <c r="Z145" s="212" t="s">
        <v>183</v>
      </c>
      <c r="AA145" s="212" t="s">
        <v>214</v>
      </c>
      <c r="AB145" s="212" t="s">
        <v>215</v>
      </c>
      <c r="AC145" s="212" t="s">
        <v>175</v>
      </c>
      <c r="AD145" s="212" t="s">
        <v>175</v>
      </c>
      <c r="AE145" s="212" t="s">
        <v>176</v>
      </c>
      <c r="AF145" s="212" t="s">
        <v>182</v>
      </c>
      <c r="AG145" s="212" t="s">
        <v>183</v>
      </c>
      <c r="AH145" s="213"/>
      <c r="AI145" s="214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161"/>
      <c r="BD145" s="161"/>
      <c r="BE145" s="161"/>
      <c r="BF145" s="161"/>
      <c r="BG145" s="161"/>
      <c r="BH145" s="161"/>
      <c r="BI145" s="209"/>
      <c r="BJ145" s="217"/>
      <c r="BK145" s="217"/>
      <c r="BL145" s="217"/>
      <c r="BM145" s="184"/>
      <c r="BN145" s="217"/>
      <c r="BO145" s="217"/>
      <c r="BP145" s="217"/>
      <c r="BQ145" s="217"/>
      <c r="BR145" s="217"/>
    </row>
    <row r="146" customFormat="false" ht="15" hidden="false" customHeight="true" outlineLevel="0" collapsed="false">
      <c r="C146" s="200"/>
      <c r="D146" s="201"/>
      <c r="E146" s="202"/>
      <c r="F146" s="202"/>
      <c r="G146" s="202"/>
      <c r="H146" s="202"/>
      <c r="I146" s="202"/>
      <c r="J146" s="202"/>
      <c r="K146" s="203"/>
      <c r="L146" s="203"/>
      <c r="M146" s="204"/>
      <c r="N146" s="204"/>
      <c r="O146" s="205"/>
      <c r="P146" s="206"/>
      <c r="Q146" s="210"/>
      <c r="R146" s="211"/>
      <c r="S146" s="212"/>
      <c r="T146" s="212"/>
      <c r="U146" s="212"/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/>
      <c r="AF146" s="212"/>
      <c r="AG146" s="212"/>
      <c r="AH146" s="218"/>
      <c r="AI146" s="219" t="s">
        <v>186</v>
      </c>
      <c r="AJ146" s="230" t="s">
        <v>135</v>
      </c>
      <c r="AK146" s="221" t="s">
        <v>55</v>
      </c>
      <c r="AL146" s="221"/>
      <c r="AM146" s="221"/>
      <c r="AN146" s="221"/>
      <c r="AO146" s="221"/>
      <c r="AP146" s="221"/>
      <c r="AQ146" s="221"/>
      <c r="AR146" s="221"/>
      <c r="AS146" s="231" t="n">
        <v>174.84</v>
      </c>
      <c r="AT146" s="231" t="n">
        <v>174.84</v>
      </c>
      <c r="AU146" s="222" t="n">
        <v>0</v>
      </c>
      <c r="AV146" s="222" t="n">
        <v>0</v>
      </c>
      <c r="AW146" s="232" t="n">
        <f aca="false">AX146+AY146+AZ146</f>
        <v>0</v>
      </c>
      <c r="AX146" s="233"/>
      <c r="AY146" s="233"/>
      <c r="AZ146" s="233"/>
      <c r="BA146" s="222" t="n">
        <f aca="false">AS146-AT146-AW146</f>
        <v>0</v>
      </c>
      <c r="BB146" s="222" t="n">
        <f aca="false">AX146-AU146</f>
        <v>0</v>
      </c>
      <c r="BC146" s="224"/>
      <c r="BD146" s="224"/>
      <c r="BE146" s="226"/>
      <c r="BF146" s="224"/>
      <c r="BG146" s="227"/>
      <c r="BH146" s="228"/>
      <c r="BI146" s="209" t="n">
        <v>0</v>
      </c>
      <c r="BJ146" s="217"/>
      <c r="BK146" s="217"/>
      <c r="BM146" s="183" t="str">
        <f aca="false">AJ146 &amp; BI146</f>
        <v>Амортизационные отчисления0</v>
      </c>
      <c r="BN146" s="217"/>
      <c r="BO146" s="217"/>
      <c r="BP146" s="217"/>
      <c r="BQ146" s="217"/>
      <c r="CB146" s="183" t="str">
        <f aca="false">AJ146 &amp; AK146</f>
        <v>Амортизационные отчислениянет</v>
      </c>
      <c r="CC146" s="184"/>
    </row>
    <row r="147" customFormat="false" ht="11.25" hidden="false" customHeight="true" outlineLevel="0" collapsed="false">
      <c r="C147" s="200"/>
      <c r="D147" s="201" t="n">
        <v>29</v>
      </c>
      <c r="E147" s="202" t="s">
        <v>172</v>
      </c>
      <c r="F147" s="202" t="s">
        <v>173</v>
      </c>
      <c r="G147" s="202" t="s">
        <v>222</v>
      </c>
      <c r="H147" s="202" t="s">
        <v>175</v>
      </c>
      <c r="I147" s="202" t="s">
        <v>175</v>
      </c>
      <c r="J147" s="202" t="s">
        <v>176</v>
      </c>
      <c r="K147" s="203" t="n">
        <v>5</v>
      </c>
      <c r="L147" s="203" t="n">
        <v>2020</v>
      </c>
      <c r="M147" s="204" t="s">
        <v>177</v>
      </c>
      <c r="N147" s="204" t="n">
        <v>2023</v>
      </c>
      <c r="O147" s="205" t="n">
        <v>0</v>
      </c>
      <c r="P147" s="206" t="n">
        <v>0</v>
      </c>
      <c r="Q147" s="207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9"/>
      <c r="BJ147" s="184"/>
      <c r="BK147" s="184"/>
      <c r="BL147" s="184"/>
      <c r="BM147" s="184"/>
      <c r="BN147" s="184"/>
      <c r="BO147" s="184"/>
    </row>
    <row r="148" customFormat="false" ht="11.25" hidden="false" customHeight="true" outlineLevel="0" collapsed="false">
      <c r="C148" s="200"/>
      <c r="D148" s="201"/>
      <c r="E148" s="202"/>
      <c r="F148" s="202"/>
      <c r="G148" s="202"/>
      <c r="H148" s="202"/>
      <c r="I148" s="202"/>
      <c r="J148" s="202"/>
      <c r="K148" s="203"/>
      <c r="L148" s="203"/>
      <c r="M148" s="204"/>
      <c r="N148" s="204"/>
      <c r="O148" s="205"/>
      <c r="P148" s="206"/>
      <c r="Q148" s="210"/>
      <c r="R148" s="211" t="n">
        <v>1</v>
      </c>
      <c r="S148" s="212" t="s">
        <v>178</v>
      </c>
      <c r="T148" s="212" t="s">
        <v>213</v>
      </c>
      <c r="U148" s="212" t="s">
        <v>180</v>
      </c>
      <c r="V148" s="212" t="s">
        <v>181</v>
      </c>
      <c r="W148" s="212" t="s">
        <v>181</v>
      </c>
      <c r="X148" s="212" t="s">
        <v>176</v>
      </c>
      <c r="Y148" s="212" t="s">
        <v>182</v>
      </c>
      <c r="Z148" s="212" t="s">
        <v>183</v>
      </c>
      <c r="AA148" s="212" t="s">
        <v>214</v>
      </c>
      <c r="AB148" s="212" t="s">
        <v>215</v>
      </c>
      <c r="AC148" s="212" t="s">
        <v>175</v>
      </c>
      <c r="AD148" s="212" t="s">
        <v>175</v>
      </c>
      <c r="AE148" s="212" t="s">
        <v>176</v>
      </c>
      <c r="AF148" s="212" t="s">
        <v>182</v>
      </c>
      <c r="AG148" s="212" t="s">
        <v>183</v>
      </c>
      <c r="AH148" s="213"/>
      <c r="AI148" s="214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161"/>
      <c r="BD148" s="161"/>
      <c r="BE148" s="161"/>
      <c r="BF148" s="161"/>
      <c r="BG148" s="161"/>
      <c r="BH148" s="161"/>
      <c r="BI148" s="209"/>
      <c r="BJ148" s="217"/>
      <c r="BK148" s="217"/>
      <c r="BL148" s="217"/>
      <c r="BM148" s="184"/>
      <c r="BN148" s="217"/>
      <c r="BO148" s="217"/>
      <c r="BP148" s="217"/>
      <c r="BQ148" s="217"/>
      <c r="BR148" s="217"/>
    </row>
    <row r="149" customFormat="false" ht="15" hidden="false" customHeight="true" outlineLevel="0" collapsed="false">
      <c r="C149" s="200"/>
      <c r="D149" s="201"/>
      <c r="E149" s="202"/>
      <c r="F149" s="202"/>
      <c r="G149" s="202"/>
      <c r="H149" s="202"/>
      <c r="I149" s="202"/>
      <c r="J149" s="202"/>
      <c r="K149" s="203"/>
      <c r="L149" s="203"/>
      <c r="M149" s="204"/>
      <c r="N149" s="204"/>
      <c r="O149" s="205"/>
      <c r="P149" s="206"/>
      <c r="Q149" s="210"/>
      <c r="R149" s="211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8"/>
      <c r="AI149" s="219" t="s">
        <v>186</v>
      </c>
      <c r="AJ149" s="230" t="s">
        <v>135</v>
      </c>
      <c r="AK149" s="221" t="s">
        <v>55</v>
      </c>
      <c r="AL149" s="221"/>
      <c r="AM149" s="221"/>
      <c r="AN149" s="221"/>
      <c r="AO149" s="221"/>
      <c r="AP149" s="221"/>
      <c r="AQ149" s="221"/>
      <c r="AR149" s="221"/>
      <c r="AS149" s="231" t="n">
        <v>0</v>
      </c>
      <c r="AT149" s="231" t="n">
        <v>0</v>
      </c>
      <c r="AU149" s="222" t="n">
        <v>0</v>
      </c>
      <c r="AV149" s="222" t="n">
        <v>0</v>
      </c>
      <c r="AW149" s="232" t="n">
        <f aca="false">AX149+AY149+AZ149</f>
        <v>0</v>
      </c>
      <c r="AX149" s="233"/>
      <c r="AY149" s="233"/>
      <c r="AZ149" s="233"/>
      <c r="BA149" s="222" t="n">
        <f aca="false">AS149-AT149-AW149</f>
        <v>0</v>
      </c>
      <c r="BB149" s="222" t="n">
        <f aca="false">AX149-AU149</f>
        <v>0</v>
      </c>
      <c r="BC149" s="224"/>
      <c r="BD149" s="224"/>
      <c r="BE149" s="226"/>
      <c r="BF149" s="224"/>
      <c r="BG149" s="227"/>
      <c r="BH149" s="228"/>
      <c r="BI149" s="209" t="n">
        <v>0</v>
      </c>
      <c r="BJ149" s="217"/>
      <c r="BK149" s="217"/>
      <c r="BM149" s="183" t="str">
        <f aca="false">AJ149 &amp; BI149</f>
        <v>Амортизационные отчисления0</v>
      </c>
      <c r="BN149" s="217"/>
      <c r="BO149" s="217"/>
      <c r="BP149" s="217"/>
      <c r="BQ149" s="217"/>
      <c r="CB149" s="183" t="str">
        <f aca="false">AJ149 &amp; AK149</f>
        <v>Амортизационные отчислениянет</v>
      </c>
      <c r="CC149" s="184"/>
    </row>
    <row r="150" customFormat="false" ht="11.25" hidden="false" customHeight="true" outlineLevel="0" collapsed="false">
      <c r="C150" s="200"/>
      <c r="D150" s="201" t="n">
        <v>30</v>
      </c>
      <c r="E150" s="202" t="s">
        <v>172</v>
      </c>
      <c r="F150" s="202" t="s">
        <v>173</v>
      </c>
      <c r="G150" s="202" t="s">
        <v>223</v>
      </c>
      <c r="H150" s="202" t="s">
        <v>175</v>
      </c>
      <c r="I150" s="202" t="s">
        <v>175</v>
      </c>
      <c r="J150" s="202" t="s">
        <v>176</v>
      </c>
      <c r="K150" s="203" t="n">
        <v>5</v>
      </c>
      <c r="L150" s="203" t="n">
        <v>2019</v>
      </c>
      <c r="M150" s="204" t="s">
        <v>224</v>
      </c>
      <c r="N150" s="204" t="n">
        <v>2019</v>
      </c>
      <c r="O150" s="205" t="n">
        <v>100</v>
      </c>
      <c r="P150" s="206" t="n">
        <v>100</v>
      </c>
      <c r="Q150" s="207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9"/>
      <c r="BJ150" s="184"/>
      <c r="BK150" s="184"/>
      <c r="BL150" s="184"/>
      <c r="BM150" s="184"/>
      <c r="BN150" s="184"/>
      <c r="BO150" s="184"/>
    </row>
    <row r="151" customFormat="false" ht="11.25" hidden="false" customHeight="true" outlineLevel="0" collapsed="false">
      <c r="C151" s="200"/>
      <c r="D151" s="201"/>
      <c r="E151" s="202"/>
      <c r="F151" s="202"/>
      <c r="G151" s="202"/>
      <c r="H151" s="202"/>
      <c r="I151" s="202"/>
      <c r="J151" s="202"/>
      <c r="K151" s="203"/>
      <c r="L151" s="203"/>
      <c r="M151" s="204"/>
      <c r="N151" s="204"/>
      <c r="O151" s="205"/>
      <c r="P151" s="206"/>
      <c r="Q151" s="210"/>
      <c r="R151" s="211" t="n">
        <v>1</v>
      </c>
      <c r="S151" s="212" t="s">
        <v>178</v>
      </c>
      <c r="T151" s="212" t="s">
        <v>213</v>
      </c>
      <c r="U151" s="212" t="s">
        <v>180</v>
      </c>
      <c r="V151" s="212" t="s">
        <v>181</v>
      </c>
      <c r="W151" s="212" t="s">
        <v>181</v>
      </c>
      <c r="X151" s="212" t="s">
        <v>176</v>
      </c>
      <c r="Y151" s="212" t="s">
        <v>182</v>
      </c>
      <c r="Z151" s="212" t="s">
        <v>183</v>
      </c>
      <c r="AA151" s="212" t="s">
        <v>214</v>
      </c>
      <c r="AB151" s="212" t="s">
        <v>215</v>
      </c>
      <c r="AC151" s="212" t="s">
        <v>175</v>
      </c>
      <c r="AD151" s="212" t="s">
        <v>175</v>
      </c>
      <c r="AE151" s="212" t="s">
        <v>176</v>
      </c>
      <c r="AF151" s="212" t="s">
        <v>182</v>
      </c>
      <c r="AG151" s="212" t="s">
        <v>183</v>
      </c>
      <c r="AH151" s="213"/>
      <c r="AI151" s="214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161"/>
      <c r="BD151" s="161"/>
      <c r="BE151" s="161"/>
      <c r="BF151" s="161"/>
      <c r="BG151" s="161"/>
      <c r="BH151" s="161"/>
      <c r="BI151" s="209"/>
      <c r="BJ151" s="217"/>
      <c r="BK151" s="217"/>
      <c r="BL151" s="217"/>
      <c r="BM151" s="184"/>
      <c r="BN151" s="217"/>
      <c r="BO151" s="217"/>
      <c r="BP151" s="217"/>
      <c r="BQ151" s="217"/>
      <c r="BR151" s="217"/>
    </row>
    <row r="152" customFormat="false" ht="15" hidden="false" customHeight="true" outlineLevel="0" collapsed="false">
      <c r="C152" s="200"/>
      <c r="D152" s="201"/>
      <c r="E152" s="202"/>
      <c r="F152" s="202"/>
      <c r="G152" s="202"/>
      <c r="H152" s="202"/>
      <c r="I152" s="202"/>
      <c r="J152" s="202"/>
      <c r="K152" s="203"/>
      <c r="L152" s="203"/>
      <c r="M152" s="204"/>
      <c r="N152" s="204"/>
      <c r="O152" s="205"/>
      <c r="P152" s="206"/>
      <c r="Q152" s="210"/>
      <c r="R152" s="211"/>
      <c r="S152" s="212"/>
      <c r="T152" s="212"/>
      <c r="U152" s="212"/>
      <c r="V152" s="212"/>
      <c r="W152" s="212"/>
      <c r="X152" s="212"/>
      <c r="Y152" s="212"/>
      <c r="Z152" s="212"/>
      <c r="AA152" s="212"/>
      <c r="AB152" s="212"/>
      <c r="AC152" s="212"/>
      <c r="AD152" s="212"/>
      <c r="AE152" s="212"/>
      <c r="AF152" s="212"/>
      <c r="AG152" s="212"/>
      <c r="AH152" s="218"/>
      <c r="AI152" s="219" t="s">
        <v>186</v>
      </c>
      <c r="AJ152" s="230" t="s">
        <v>135</v>
      </c>
      <c r="AK152" s="221" t="s">
        <v>55</v>
      </c>
      <c r="AL152" s="221"/>
      <c r="AM152" s="221"/>
      <c r="AN152" s="221"/>
      <c r="AO152" s="221"/>
      <c r="AP152" s="221"/>
      <c r="AQ152" s="221"/>
      <c r="AR152" s="221"/>
      <c r="AS152" s="231" t="n">
        <v>124.79</v>
      </c>
      <c r="AT152" s="231" t="n">
        <v>124.79</v>
      </c>
      <c r="AU152" s="222" t="n">
        <v>0</v>
      </c>
      <c r="AV152" s="222" t="n">
        <v>0</v>
      </c>
      <c r="AW152" s="232" t="n">
        <f aca="false">AX152+AY152+AZ152</f>
        <v>0</v>
      </c>
      <c r="AX152" s="233"/>
      <c r="AY152" s="233"/>
      <c r="AZ152" s="233"/>
      <c r="BA152" s="222" t="n">
        <f aca="false">AS152-AT152-AW152</f>
        <v>0</v>
      </c>
      <c r="BB152" s="222" t="n">
        <f aca="false">AX152-AU152</f>
        <v>0</v>
      </c>
      <c r="BC152" s="224"/>
      <c r="BD152" s="224"/>
      <c r="BE152" s="226"/>
      <c r="BF152" s="224"/>
      <c r="BG152" s="227"/>
      <c r="BH152" s="228"/>
      <c r="BI152" s="209" t="n">
        <v>0</v>
      </c>
      <c r="BJ152" s="217"/>
      <c r="BK152" s="217"/>
      <c r="BM152" s="183" t="str">
        <f aca="false">AJ152 &amp; BI152</f>
        <v>Амортизационные отчисления0</v>
      </c>
      <c r="BN152" s="217"/>
      <c r="BO152" s="217"/>
      <c r="BP152" s="217"/>
      <c r="BQ152" s="217"/>
      <c r="CB152" s="183" t="str">
        <f aca="false">AJ152 &amp; AK152</f>
        <v>Амортизационные отчислениянет</v>
      </c>
      <c r="CC152" s="184"/>
    </row>
    <row r="153" customFormat="false" ht="11.25" hidden="false" customHeight="true" outlineLevel="0" collapsed="false">
      <c r="C153" s="200"/>
      <c r="D153" s="201" t="n">
        <v>31</v>
      </c>
      <c r="E153" s="202" t="s">
        <v>172</v>
      </c>
      <c r="F153" s="202" t="s">
        <v>173</v>
      </c>
      <c r="G153" s="202" t="s">
        <v>225</v>
      </c>
      <c r="H153" s="202" t="s">
        <v>175</v>
      </c>
      <c r="I153" s="202" t="s">
        <v>175</v>
      </c>
      <c r="J153" s="202" t="s">
        <v>176</v>
      </c>
      <c r="K153" s="203" t="n">
        <v>5</v>
      </c>
      <c r="L153" s="203" t="n">
        <v>2020</v>
      </c>
      <c r="M153" s="204" t="s">
        <v>177</v>
      </c>
      <c r="N153" s="204" t="n">
        <v>2020</v>
      </c>
      <c r="O153" s="205" t="n">
        <v>100</v>
      </c>
      <c r="P153" s="206" t="n">
        <v>100</v>
      </c>
      <c r="Q153" s="207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9"/>
      <c r="BJ153" s="184"/>
      <c r="BK153" s="184"/>
      <c r="BL153" s="184"/>
      <c r="BM153" s="184"/>
      <c r="BN153" s="184"/>
      <c r="BO153" s="184"/>
    </row>
    <row r="154" customFormat="false" ht="11.25" hidden="false" customHeight="true" outlineLevel="0" collapsed="false">
      <c r="C154" s="200"/>
      <c r="D154" s="201"/>
      <c r="E154" s="202"/>
      <c r="F154" s="202"/>
      <c r="G154" s="202"/>
      <c r="H154" s="202"/>
      <c r="I154" s="202"/>
      <c r="J154" s="202"/>
      <c r="K154" s="203"/>
      <c r="L154" s="203"/>
      <c r="M154" s="204"/>
      <c r="N154" s="204"/>
      <c r="O154" s="205"/>
      <c r="P154" s="206"/>
      <c r="Q154" s="210"/>
      <c r="R154" s="211" t="n">
        <v>1</v>
      </c>
      <c r="S154" s="212" t="s">
        <v>178</v>
      </c>
      <c r="T154" s="212" t="s">
        <v>213</v>
      </c>
      <c r="U154" s="212" t="s">
        <v>180</v>
      </c>
      <c r="V154" s="212" t="s">
        <v>181</v>
      </c>
      <c r="W154" s="212" t="s">
        <v>181</v>
      </c>
      <c r="X154" s="212" t="s">
        <v>176</v>
      </c>
      <c r="Y154" s="212" t="s">
        <v>182</v>
      </c>
      <c r="Z154" s="212" t="s">
        <v>183</v>
      </c>
      <c r="AA154" s="212" t="s">
        <v>214</v>
      </c>
      <c r="AB154" s="212" t="s">
        <v>215</v>
      </c>
      <c r="AC154" s="212" t="s">
        <v>175</v>
      </c>
      <c r="AD154" s="212" t="s">
        <v>175</v>
      </c>
      <c r="AE154" s="212" t="s">
        <v>176</v>
      </c>
      <c r="AF154" s="212" t="s">
        <v>182</v>
      </c>
      <c r="AG154" s="212" t="s">
        <v>183</v>
      </c>
      <c r="AH154" s="213"/>
      <c r="AI154" s="214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161"/>
      <c r="BD154" s="161"/>
      <c r="BE154" s="161"/>
      <c r="BF154" s="161"/>
      <c r="BG154" s="161"/>
      <c r="BH154" s="161"/>
      <c r="BI154" s="209"/>
      <c r="BJ154" s="217"/>
      <c r="BK154" s="217"/>
      <c r="BL154" s="217"/>
      <c r="BM154" s="184"/>
      <c r="BN154" s="217"/>
      <c r="BO154" s="217"/>
      <c r="BP154" s="217"/>
      <c r="BQ154" s="217"/>
      <c r="BR154" s="217"/>
    </row>
    <row r="155" customFormat="false" ht="15" hidden="false" customHeight="true" outlineLevel="0" collapsed="false">
      <c r="C155" s="200"/>
      <c r="D155" s="201"/>
      <c r="E155" s="202"/>
      <c r="F155" s="202"/>
      <c r="G155" s="202"/>
      <c r="H155" s="202"/>
      <c r="I155" s="202"/>
      <c r="J155" s="202"/>
      <c r="K155" s="203"/>
      <c r="L155" s="203"/>
      <c r="M155" s="204"/>
      <c r="N155" s="204"/>
      <c r="O155" s="205"/>
      <c r="P155" s="206"/>
      <c r="Q155" s="210"/>
      <c r="R155" s="211"/>
      <c r="S155" s="212"/>
      <c r="T155" s="212"/>
      <c r="U155" s="212"/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/>
      <c r="AF155" s="212"/>
      <c r="AG155" s="212"/>
      <c r="AH155" s="218"/>
      <c r="AI155" s="219" t="s">
        <v>186</v>
      </c>
      <c r="AJ155" s="230" t="s">
        <v>135</v>
      </c>
      <c r="AK155" s="221" t="s">
        <v>55</v>
      </c>
      <c r="AL155" s="221"/>
      <c r="AM155" s="221"/>
      <c r="AN155" s="221"/>
      <c r="AO155" s="221"/>
      <c r="AP155" s="221"/>
      <c r="AQ155" s="221"/>
      <c r="AR155" s="221"/>
      <c r="AS155" s="231" t="n">
        <v>100</v>
      </c>
      <c r="AT155" s="231" t="n">
        <v>100</v>
      </c>
      <c r="AU155" s="222" t="n">
        <v>0</v>
      </c>
      <c r="AV155" s="222" t="n">
        <v>0</v>
      </c>
      <c r="AW155" s="232" t="n">
        <f aca="false">AX155+AY155+AZ155</f>
        <v>0</v>
      </c>
      <c r="AX155" s="233"/>
      <c r="AY155" s="233"/>
      <c r="AZ155" s="233"/>
      <c r="BA155" s="222" t="n">
        <f aca="false">AS155-AT155-AW155</f>
        <v>0</v>
      </c>
      <c r="BB155" s="222" t="n">
        <f aca="false">AX155-AU155</f>
        <v>0</v>
      </c>
      <c r="BC155" s="224"/>
      <c r="BD155" s="224"/>
      <c r="BE155" s="226"/>
      <c r="BF155" s="224"/>
      <c r="BG155" s="227"/>
      <c r="BH155" s="228"/>
      <c r="BI155" s="209" t="n">
        <v>0</v>
      </c>
      <c r="BJ155" s="217"/>
      <c r="BK155" s="217"/>
      <c r="BM155" s="183" t="str">
        <f aca="false">AJ155 &amp; BI155</f>
        <v>Амортизационные отчисления0</v>
      </c>
      <c r="BN155" s="217"/>
      <c r="BO155" s="217"/>
      <c r="BP155" s="217"/>
      <c r="BQ155" s="217"/>
      <c r="CB155" s="183" t="str">
        <f aca="false">AJ155 &amp; AK155</f>
        <v>Амортизационные отчислениянет</v>
      </c>
      <c r="CC155" s="184"/>
    </row>
    <row r="156" customFormat="false" ht="11.25" hidden="false" customHeight="true" outlineLevel="0" collapsed="false">
      <c r="C156" s="200"/>
      <c r="D156" s="201" t="n">
        <v>32</v>
      </c>
      <c r="E156" s="202" t="s">
        <v>172</v>
      </c>
      <c r="F156" s="202" t="s">
        <v>173</v>
      </c>
      <c r="G156" s="202" t="s">
        <v>225</v>
      </c>
      <c r="H156" s="202" t="s">
        <v>175</v>
      </c>
      <c r="I156" s="202" t="s">
        <v>175</v>
      </c>
      <c r="J156" s="202" t="s">
        <v>176</v>
      </c>
      <c r="K156" s="203" t="n">
        <v>5</v>
      </c>
      <c r="L156" s="203" t="n">
        <v>2023</v>
      </c>
      <c r="M156" s="204" t="s">
        <v>177</v>
      </c>
      <c r="N156" s="204" t="n">
        <v>2023</v>
      </c>
      <c r="O156" s="205" t="n">
        <v>0</v>
      </c>
      <c r="P156" s="206" t="n">
        <v>0</v>
      </c>
      <c r="Q156" s="207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  <c r="BI156" s="209"/>
      <c r="BJ156" s="184"/>
      <c r="BK156" s="184"/>
      <c r="BL156" s="184"/>
      <c r="BM156" s="184"/>
      <c r="BN156" s="184"/>
      <c r="BO156" s="184"/>
    </row>
    <row r="157" customFormat="false" ht="11.25" hidden="false" customHeight="true" outlineLevel="0" collapsed="false">
      <c r="C157" s="200"/>
      <c r="D157" s="201"/>
      <c r="E157" s="202"/>
      <c r="F157" s="202"/>
      <c r="G157" s="202"/>
      <c r="H157" s="202"/>
      <c r="I157" s="202"/>
      <c r="J157" s="202"/>
      <c r="K157" s="203"/>
      <c r="L157" s="203"/>
      <c r="M157" s="204"/>
      <c r="N157" s="204"/>
      <c r="O157" s="205"/>
      <c r="P157" s="206"/>
      <c r="Q157" s="210"/>
      <c r="R157" s="211" t="n">
        <v>1</v>
      </c>
      <c r="S157" s="212" t="s">
        <v>178</v>
      </c>
      <c r="T157" s="212" t="s">
        <v>213</v>
      </c>
      <c r="U157" s="212" t="s">
        <v>180</v>
      </c>
      <c r="V157" s="212" t="s">
        <v>181</v>
      </c>
      <c r="W157" s="212" t="s">
        <v>181</v>
      </c>
      <c r="X157" s="212" t="s">
        <v>176</v>
      </c>
      <c r="Y157" s="212" t="s">
        <v>182</v>
      </c>
      <c r="Z157" s="212" t="s">
        <v>183</v>
      </c>
      <c r="AA157" s="212" t="s">
        <v>214</v>
      </c>
      <c r="AB157" s="212" t="s">
        <v>215</v>
      </c>
      <c r="AC157" s="212" t="s">
        <v>175</v>
      </c>
      <c r="AD157" s="212" t="s">
        <v>175</v>
      </c>
      <c r="AE157" s="212" t="s">
        <v>176</v>
      </c>
      <c r="AF157" s="212" t="s">
        <v>182</v>
      </c>
      <c r="AG157" s="212" t="s">
        <v>183</v>
      </c>
      <c r="AH157" s="213"/>
      <c r="AI157" s="214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161"/>
      <c r="BD157" s="161"/>
      <c r="BE157" s="161"/>
      <c r="BF157" s="161"/>
      <c r="BG157" s="161"/>
      <c r="BH157" s="161"/>
      <c r="BI157" s="209"/>
      <c r="BJ157" s="217"/>
      <c r="BK157" s="217"/>
      <c r="BL157" s="217"/>
      <c r="BM157" s="184"/>
      <c r="BN157" s="217"/>
      <c r="BO157" s="217"/>
      <c r="BP157" s="217"/>
      <c r="BQ157" s="217"/>
      <c r="BR157" s="217"/>
    </row>
    <row r="158" customFormat="false" ht="15" hidden="false" customHeight="true" outlineLevel="0" collapsed="false">
      <c r="C158" s="200"/>
      <c r="D158" s="201"/>
      <c r="E158" s="202"/>
      <c r="F158" s="202"/>
      <c r="G158" s="202"/>
      <c r="H158" s="202"/>
      <c r="I158" s="202"/>
      <c r="J158" s="202"/>
      <c r="K158" s="203"/>
      <c r="L158" s="203"/>
      <c r="M158" s="204"/>
      <c r="N158" s="204"/>
      <c r="O158" s="205"/>
      <c r="P158" s="206"/>
      <c r="Q158" s="210"/>
      <c r="R158" s="211"/>
      <c r="S158" s="212"/>
      <c r="T158" s="212"/>
      <c r="U158" s="212"/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/>
      <c r="AF158" s="212"/>
      <c r="AG158" s="212"/>
      <c r="AH158" s="218"/>
      <c r="AI158" s="219" t="s">
        <v>186</v>
      </c>
      <c r="AJ158" s="220" t="s">
        <v>135</v>
      </c>
      <c r="AK158" s="221" t="s">
        <v>55</v>
      </c>
      <c r="AL158" s="221"/>
      <c r="AM158" s="221"/>
      <c r="AN158" s="221"/>
      <c r="AO158" s="221"/>
      <c r="AP158" s="221"/>
      <c r="AQ158" s="221"/>
      <c r="AR158" s="221"/>
      <c r="AS158" s="222" t="n">
        <v>0</v>
      </c>
      <c r="AT158" s="222" t="n">
        <v>0</v>
      </c>
      <c r="AU158" s="222" t="n">
        <v>0</v>
      </c>
      <c r="AV158" s="222" t="n">
        <v>0</v>
      </c>
      <c r="AW158" s="223" t="n">
        <f aca="false">AX158+AY158+AZ158</f>
        <v>0</v>
      </c>
      <c r="AX158" s="224"/>
      <c r="AY158" s="224"/>
      <c r="AZ158" s="225"/>
      <c r="BA158" s="222" t="n">
        <f aca="false">AS158-AT158-AW158</f>
        <v>0</v>
      </c>
      <c r="BB158" s="222" t="n">
        <f aca="false">AX158-AU158</f>
        <v>0</v>
      </c>
      <c r="BC158" s="224"/>
      <c r="BD158" s="224"/>
      <c r="BE158" s="226"/>
      <c r="BF158" s="224"/>
      <c r="BG158" s="227"/>
      <c r="BH158" s="228"/>
      <c r="BI158" s="209" t="n">
        <v>0</v>
      </c>
      <c r="BJ158" s="217"/>
      <c r="BK158" s="217"/>
      <c r="BM158" s="183" t="str">
        <f aca="false">AJ158 &amp; BI158</f>
        <v>Амортизационные отчисления0</v>
      </c>
      <c r="BN158" s="217"/>
      <c r="BO158" s="217"/>
      <c r="BP158" s="217"/>
      <c r="BQ158" s="217"/>
      <c r="CB158" s="183" t="str">
        <f aca="false">AJ158 &amp; AK158</f>
        <v>Амортизационные отчислениянет</v>
      </c>
      <c r="CC158" s="184"/>
    </row>
    <row r="159" customFormat="false" ht="15" hidden="false" customHeight="true" outlineLevel="0" collapsed="false">
      <c r="C159" s="200"/>
      <c r="D159" s="201"/>
      <c r="E159" s="202"/>
      <c r="F159" s="202"/>
      <c r="G159" s="202"/>
      <c r="H159" s="202"/>
      <c r="I159" s="202"/>
      <c r="J159" s="202"/>
      <c r="K159" s="203"/>
      <c r="L159" s="203"/>
      <c r="M159" s="204"/>
      <c r="N159" s="204"/>
      <c r="O159" s="205"/>
      <c r="P159" s="206"/>
      <c r="Q159" s="210"/>
      <c r="R159" s="211"/>
      <c r="S159" s="212"/>
      <c r="T159" s="212"/>
      <c r="U159" s="212"/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8"/>
      <c r="AI159" s="219" t="s">
        <v>140</v>
      </c>
      <c r="AJ159" s="220" t="s">
        <v>133</v>
      </c>
      <c r="AK159" s="221" t="s">
        <v>55</v>
      </c>
      <c r="AL159" s="221"/>
      <c r="AM159" s="221"/>
      <c r="AN159" s="221"/>
      <c r="AO159" s="221"/>
      <c r="AP159" s="221"/>
      <c r="AQ159" s="221"/>
      <c r="AR159" s="221"/>
      <c r="AS159" s="222" t="n">
        <v>0</v>
      </c>
      <c r="AT159" s="222" t="n">
        <v>0</v>
      </c>
      <c r="AU159" s="222" t="n">
        <v>0</v>
      </c>
      <c r="AV159" s="222" t="n">
        <v>0</v>
      </c>
      <c r="AW159" s="223" t="n">
        <f aca="false">AX159+AY159+AZ159</f>
        <v>0</v>
      </c>
      <c r="AX159" s="224"/>
      <c r="AY159" s="224"/>
      <c r="AZ159" s="225"/>
      <c r="BA159" s="222" t="n">
        <f aca="false">AS159-AT159-AW159</f>
        <v>0</v>
      </c>
      <c r="BB159" s="222" t="n">
        <f aca="false">AX159-AU159</f>
        <v>0</v>
      </c>
      <c r="BC159" s="224"/>
      <c r="BD159" s="224"/>
      <c r="BE159" s="226"/>
      <c r="BF159" s="224"/>
      <c r="BG159" s="227"/>
      <c r="BH159" s="228"/>
      <c r="BI159" s="209" t="n">
        <v>0</v>
      </c>
      <c r="BJ159" s="217"/>
      <c r="BK159" s="217"/>
      <c r="BM159" s="183" t="str">
        <f aca="false">AJ159 &amp; BI159</f>
        <v>Прибыль направляемая на инвестиции0</v>
      </c>
      <c r="BN159" s="217"/>
      <c r="BO159" s="217"/>
      <c r="BP159" s="217"/>
      <c r="BQ159" s="217"/>
      <c r="CB159" s="183" t="str">
        <f aca="false">AJ159 &amp; AK159</f>
        <v>Прибыль направляемая на инвестициинет</v>
      </c>
      <c r="CC159" s="184"/>
    </row>
    <row r="160" customFormat="false" ht="11.25" hidden="false" customHeight="true" outlineLevel="0" collapsed="false">
      <c r="C160" s="200"/>
      <c r="D160" s="201" t="n">
        <v>33</v>
      </c>
      <c r="E160" s="202" t="s">
        <v>172</v>
      </c>
      <c r="F160" s="202" t="s">
        <v>173</v>
      </c>
      <c r="G160" s="202" t="s">
        <v>226</v>
      </c>
      <c r="H160" s="202" t="s">
        <v>175</v>
      </c>
      <c r="I160" s="202" t="s">
        <v>175</v>
      </c>
      <c r="J160" s="202" t="s">
        <v>176</v>
      </c>
      <c r="K160" s="203" t="n">
        <v>5</v>
      </c>
      <c r="L160" s="203" t="n">
        <v>2019</v>
      </c>
      <c r="M160" s="204" t="s">
        <v>219</v>
      </c>
      <c r="N160" s="204" t="n">
        <v>2019</v>
      </c>
      <c r="O160" s="205" t="n">
        <v>100.001145042538</v>
      </c>
      <c r="P160" s="206" t="n">
        <v>100</v>
      </c>
      <c r="Q160" s="207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208"/>
      <c r="BD160" s="208"/>
      <c r="BE160" s="208"/>
      <c r="BF160" s="208"/>
      <c r="BG160" s="208"/>
      <c r="BH160" s="208"/>
      <c r="BI160" s="209"/>
      <c r="BJ160" s="184"/>
      <c r="BK160" s="184"/>
      <c r="BL160" s="184"/>
      <c r="BM160" s="184"/>
      <c r="BN160" s="184"/>
      <c r="BO160" s="184"/>
    </row>
    <row r="161" customFormat="false" ht="11.25" hidden="false" customHeight="true" outlineLevel="0" collapsed="false">
      <c r="C161" s="200"/>
      <c r="D161" s="201"/>
      <c r="E161" s="202"/>
      <c r="F161" s="202"/>
      <c r="G161" s="202"/>
      <c r="H161" s="202"/>
      <c r="I161" s="202"/>
      <c r="J161" s="202"/>
      <c r="K161" s="203"/>
      <c r="L161" s="203"/>
      <c r="M161" s="204"/>
      <c r="N161" s="204"/>
      <c r="O161" s="205"/>
      <c r="P161" s="206"/>
      <c r="Q161" s="210"/>
      <c r="R161" s="211" t="n">
        <v>1</v>
      </c>
      <c r="S161" s="212" t="s">
        <v>178</v>
      </c>
      <c r="T161" s="212" t="s">
        <v>213</v>
      </c>
      <c r="U161" s="212" t="s">
        <v>180</v>
      </c>
      <c r="V161" s="212" t="s">
        <v>181</v>
      </c>
      <c r="W161" s="212" t="s">
        <v>181</v>
      </c>
      <c r="X161" s="212" t="s">
        <v>176</v>
      </c>
      <c r="Y161" s="212" t="s">
        <v>182</v>
      </c>
      <c r="Z161" s="212" t="s">
        <v>183</v>
      </c>
      <c r="AA161" s="212" t="s">
        <v>214</v>
      </c>
      <c r="AB161" s="212" t="s">
        <v>215</v>
      </c>
      <c r="AC161" s="212" t="s">
        <v>175</v>
      </c>
      <c r="AD161" s="212" t="s">
        <v>175</v>
      </c>
      <c r="AE161" s="212" t="s">
        <v>176</v>
      </c>
      <c r="AF161" s="212" t="s">
        <v>182</v>
      </c>
      <c r="AG161" s="212" t="s">
        <v>183</v>
      </c>
      <c r="AH161" s="213"/>
      <c r="AI161" s="214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161"/>
      <c r="BD161" s="161"/>
      <c r="BE161" s="161"/>
      <c r="BF161" s="161"/>
      <c r="BG161" s="161"/>
      <c r="BH161" s="161"/>
      <c r="BI161" s="209"/>
      <c r="BJ161" s="217"/>
      <c r="BK161" s="217"/>
      <c r="BL161" s="217"/>
      <c r="BM161" s="184"/>
      <c r="BN161" s="217"/>
      <c r="BO161" s="217"/>
      <c r="BP161" s="217"/>
      <c r="BQ161" s="217"/>
      <c r="BR161" s="217"/>
    </row>
    <row r="162" customFormat="false" ht="15" hidden="false" customHeight="true" outlineLevel="0" collapsed="false">
      <c r="C162" s="200"/>
      <c r="D162" s="201"/>
      <c r="E162" s="202"/>
      <c r="F162" s="202"/>
      <c r="G162" s="202"/>
      <c r="H162" s="202"/>
      <c r="I162" s="202"/>
      <c r="J162" s="202"/>
      <c r="K162" s="203"/>
      <c r="L162" s="203"/>
      <c r="M162" s="204"/>
      <c r="N162" s="204"/>
      <c r="O162" s="205"/>
      <c r="P162" s="206"/>
      <c r="Q162" s="210"/>
      <c r="R162" s="211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/>
      <c r="AF162" s="212"/>
      <c r="AG162" s="212"/>
      <c r="AH162" s="218"/>
      <c r="AI162" s="219" t="s">
        <v>186</v>
      </c>
      <c r="AJ162" s="230" t="s">
        <v>135</v>
      </c>
      <c r="AK162" s="221" t="s">
        <v>55</v>
      </c>
      <c r="AL162" s="221"/>
      <c r="AM162" s="221"/>
      <c r="AN162" s="221"/>
      <c r="AO162" s="221"/>
      <c r="AP162" s="221"/>
      <c r="AQ162" s="221"/>
      <c r="AR162" s="221"/>
      <c r="AS162" s="231" t="n">
        <v>873.33</v>
      </c>
      <c r="AT162" s="231" t="n">
        <v>873.34</v>
      </c>
      <c r="AU162" s="222" t="n">
        <v>0</v>
      </c>
      <c r="AV162" s="222" t="n">
        <v>0</v>
      </c>
      <c r="AW162" s="232" t="n">
        <f aca="false">AX162+AY162+AZ162</f>
        <v>0</v>
      </c>
      <c r="AX162" s="233"/>
      <c r="AY162" s="233"/>
      <c r="AZ162" s="233"/>
      <c r="BA162" s="222" t="n">
        <f aca="false">AS162-AT162-AW162</f>
        <v>-0.00999999999999091</v>
      </c>
      <c r="BB162" s="222" t="n">
        <f aca="false">AX162-AU162</f>
        <v>0</v>
      </c>
      <c r="BC162" s="224"/>
      <c r="BD162" s="224"/>
      <c r="BE162" s="226"/>
      <c r="BF162" s="224"/>
      <c r="BG162" s="227"/>
      <c r="BH162" s="228"/>
      <c r="BI162" s="209" t="n">
        <v>0</v>
      </c>
      <c r="BJ162" s="217"/>
      <c r="BK162" s="217"/>
      <c r="BM162" s="183" t="str">
        <f aca="false">AJ162 &amp; BI162</f>
        <v>Амортизационные отчисления0</v>
      </c>
      <c r="BN162" s="217"/>
      <c r="BO162" s="217"/>
      <c r="BP162" s="217"/>
      <c r="BQ162" s="217"/>
      <c r="CB162" s="183" t="str">
        <f aca="false">AJ162 &amp; AK162</f>
        <v>Амортизационные отчислениянет</v>
      </c>
      <c r="CC162" s="184"/>
    </row>
    <row r="163" customFormat="false" ht="11.25" hidden="false" customHeight="true" outlineLevel="0" collapsed="false">
      <c r="C163" s="200"/>
      <c r="D163" s="201" t="n">
        <v>34</v>
      </c>
      <c r="E163" s="202" t="s">
        <v>172</v>
      </c>
      <c r="F163" s="202" t="s">
        <v>173</v>
      </c>
      <c r="G163" s="202" t="s">
        <v>227</v>
      </c>
      <c r="H163" s="202" t="s">
        <v>175</v>
      </c>
      <c r="I163" s="202" t="s">
        <v>175</v>
      </c>
      <c r="J163" s="202" t="s">
        <v>176</v>
      </c>
      <c r="K163" s="203" t="n">
        <v>5</v>
      </c>
      <c r="L163" s="203" t="n">
        <v>2021</v>
      </c>
      <c r="M163" s="204" t="s">
        <v>201</v>
      </c>
      <c r="N163" s="204" t="n">
        <v>2021</v>
      </c>
      <c r="O163" s="205" t="n">
        <v>0</v>
      </c>
      <c r="P163" s="206" t="n">
        <v>100</v>
      </c>
      <c r="Q163" s="207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208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8"/>
      <c r="BG163" s="208"/>
      <c r="BH163" s="208"/>
      <c r="BI163" s="209"/>
      <c r="BJ163" s="184"/>
      <c r="BK163" s="184"/>
      <c r="BL163" s="184"/>
      <c r="BM163" s="184"/>
      <c r="BN163" s="184"/>
      <c r="BO163" s="184"/>
    </row>
    <row r="164" customFormat="false" ht="11.25" hidden="false" customHeight="true" outlineLevel="0" collapsed="false">
      <c r="C164" s="200"/>
      <c r="D164" s="201"/>
      <c r="E164" s="202"/>
      <c r="F164" s="202"/>
      <c r="G164" s="202"/>
      <c r="H164" s="202"/>
      <c r="I164" s="202"/>
      <c r="J164" s="202"/>
      <c r="K164" s="203"/>
      <c r="L164" s="203"/>
      <c r="M164" s="204"/>
      <c r="N164" s="204"/>
      <c r="O164" s="205"/>
      <c r="P164" s="206"/>
      <c r="Q164" s="210"/>
      <c r="R164" s="211" t="n">
        <v>1</v>
      </c>
      <c r="S164" s="212" t="s">
        <v>178</v>
      </c>
      <c r="T164" s="212" t="s">
        <v>213</v>
      </c>
      <c r="U164" s="212" t="s">
        <v>180</v>
      </c>
      <c r="V164" s="212" t="s">
        <v>181</v>
      </c>
      <c r="W164" s="212" t="s">
        <v>181</v>
      </c>
      <c r="X164" s="212" t="s">
        <v>176</v>
      </c>
      <c r="Y164" s="212" t="s">
        <v>182</v>
      </c>
      <c r="Z164" s="212" t="s">
        <v>183</v>
      </c>
      <c r="AA164" s="212" t="s">
        <v>214</v>
      </c>
      <c r="AB164" s="212" t="s">
        <v>215</v>
      </c>
      <c r="AC164" s="212" t="s">
        <v>175</v>
      </c>
      <c r="AD164" s="212" t="s">
        <v>175</v>
      </c>
      <c r="AE164" s="212" t="s">
        <v>176</v>
      </c>
      <c r="AF164" s="212" t="s">
        <v>182</v>
      </c>
      <c r="AG164" s="212" t="s">
        <v>183</v>
      </c>
      <c r="AH164" s="213"/>
      <c r="AI164" s="214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161"/>
      <c r="BD164" s="161"/>
      <c r="BE164" s="161"/>
      <c r="BF164" s="161"/>
      <c r="BG164" s="161"/>
      <c r="BH164" s="161"/>
      <c r="BI164" s="209"/>
      <c r="BJ164" s="217"/>
      <c r="BK164" s="217"/>
      <c r="BL164" s="217"/>
      <c r="BM164" s="184"/>
      <c r="BN164" s="217"/>
      <c r="BO164" s="217"/>
      <c r="BP164" s="217"/>
      <c r="BQ164" s="217"/>
      <c r="BR164" s="217"/>
    </row>
    <row r="165" customFormat="false" ht="15" hidden="false" customHeight="true" outlineLevel="0" collapsed="false">
      <c r="C165" s="200"/>
      <c r="D165" s="201"/>
      <c r="E165" s="202"/>
      <c r="F165" s="202"/>
      <c r="G165" s="202"/>
      <c r="H165" s="202"/>
      <c r="I165" s="202"/>
      <c r="J165" s="202"/>
      <c r="K165" s="203"/>
      <c r="L165" s="203"/>
      <c r="M165" s="204"/>
      <c r="N165" s="204"/>
      <c r="O165" s="205"/>
      <c r="P165" s="206"/>
      <c r="Q165" s="210"/>
      <c r="R165" s="211"/>
      <c r="S165" s="212"/>
      <c r="T165" s="212"/>
      <c r="U165" s="212"/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/>
      <c r="AF165" s="212"/>
      <c r="AG165" s="212"/>
      <c r="AH165" s="218"/>
      <c r="AI165" s="219" t="s">
        <v>186</v>
      </c>
      <c r="AJ165" s="230" t="s">
        <v>135</v>
      </c>
      <c r="AK165" s="221" t="s">
        <v>55</v>
      </c>
      <c r="AL165" s="221"/>
      <c r="AM165" s="221"/>
      <c r="AN165" s="221"/>
      <c r="AO165" s="221"/>
      <c r="AP165" s="221"/>
      <c r="AQ165" s="221"/>
      <c r="AR165" s="221"/>
      <c r="AS165" s="231" t="n">
        <v>16.01459</v>
      </c>
      <c r="AT165" s="231" t="n">
        <v>0</v>
      </c>
      <c r="AU165" s="222" t="n">
        <v>16.01459</v>
      </c>
      <c r="AV165" s="222" t="n">
        <v>16.01459</v>
      </c>
      <c r="AW165" s="232" t="n">
        <f aca="false">AX165+AY165+AZ165</f>
        <v>16.01459</v>
      </c>
      <c r="AX165" s="233" t="n">
        <v>16.01459</v>
      </c>
      <c r="AY165" s="233"/>
      <c r="AZ165" s="233"/>
      <c r="BA165" s="222" t="n">
        <f aca="false">AS165-AT165-AW165</f>
        <v>0</v>
      </c>
      <c r="BB165" s="222" t="n">
        <f aca="false">AX165-AU165</f>
        <v>0</v>
      </c>
      <c r="BC165" s="224"/>
      <c r="BD165" s="224"/>
      <c r="BE165" s="226"/>
      <c r="BF165" s="224"/>
      <c r="BG165" s="227"/>
      <c r="BH165" s="234"/>
      <c r="BI165" s="209" t="n">
        <v>0</v>
      </c>
      <c r="BJ165" s="217"/>
      <c r="BK165" s="217"/>
      <c r="BM165" s="183" t="str">
        <f aca="false">AJ165 &amp; BI165</f>
        <v>Амортизационные отчисления0</v>
      </c>
      <c r="BN165" s="217"/>
      <c r="BO165" s="217"/>
      <c r="BP165" s="217"/>
      <c r="BQ165" s="217"/>
      <c r="CB165" s="183" t="str">
        <f aca="false">AJ165 &amp; AK165</f>
        <v>Амортизационные отчислениянет</v>
      </c>
      <c r="CC165" s="184"/>
    </row>
    <row r="166" customFormat="false" ht="11.25" hidden="false" customHeight="true" outlineLevel="0" collapsed="false">
      <c r="C166" s="200"/>
      <c r="D166" s="201" t="n">
        <v>35</v>
      </c>
      <c r="E166" s="202" t="s">
        <v>172</v>
      </c>
      <c r="F166" s="202" t="s">
        <v>173</v>
      </c>
      <c r="G166" s="202" t="s">
        <v>228</v>
      </c>
      <c r="H166" s="202" t="s">
        <v>175</v>
      </c>
      <c r="I166" s="202" t="s">
        <v>175</v>
      </c>
      <c r="J166" s="202" t="s">
        <v>176</v>
      </c>
      <c r="K166" s="203" t="n">
        <v>5</v>
      </c>
      <c r="L166" s="203" t="n">
        <v>2023</v>
      </c>
      <c r="M166" s="204" t="s">
        <v>177</v>
      </c>
      <c r="N166" s="204" t="n">
        <v>2023</v>
      </c>
      <c r="O166" s="205" t="n">
        <v>0</v>
      </c>
      <c r="P166" s="206" t="n">
        <v>0</v>
      </c>
      <c r="Q166" s="207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  <c r="BI166" s="209"/>
      <c r="BJ166" s="184"/>
      <c r="BK166" s="184"/>
      <c r="BL166" s="184"/>
      <c r="BM166" s="184"/>
      <c r="BN166" s="184"/>
      <c r="BO166" s="184"/>
    </row>
    <row r="167" customFormat="false" ht="11.25" hidden="false" customHeight="true" outlineLevel="0" collapsed="false">
      <c r="C167" s="200"/>
      <c r="D167" s="201"/>
      <c r="E167" s="202"/>
      <c r="F167" s="202"/>
      <c r="G167" s="202"/>
      <c r="H167" s="202"/>
      <c r="I167" s="202"/>
      <c r="J167" s="202"/>
      <c r="K167" s="203"/>
      <c r="L167" s="203"/>
      <c r="M167" s="204"/>
      <c r="N167" s="204"/>
      <c r="O167" s="205"/>
      <c r="P167" s="206"/>
      <c r="Q167" s="210"/>
      <c r="R167" s="211" t="n">
        <v>1</v>
      </c>
      <c r="S167" s="212" t="s">
        <v>178</v>
      </c>
      <c r="T167" s="212" t="s">
        <v>213</v>
      </c>
      <c r="U167" s="212" t="s">
        <v>180</v>
      </c>
      <c r="V167" s="212" t="s">
        <v>181</v>
      </c>
      <c r="W167" s="212" t="s">
        <v>181</v>
      </c>
      <c r="X167" s="212" t="s">
        <v>176</v>
      </c>
      <c r="Y167" s="212" t="s">
        <v>182</v>
      </c>
      <c r="Z167" s="212" t="s">
        <v>183</v>
      </c>
      <c r="AA167" s="212" t="s">
        <v>214</v>
      </c>
      <c r="AB167" s="212" t="s">
        <v>215</v>
      </c>
      <c r="AC167" s="212" t="s">
        <v>175</v>
      </c>
      <c r="AD167" s="212" t="s">
        <v>175</v>
      </c>
      <c r="AE167" s="212" t="s">
        <v>176</v>
      </c>
      <c r="AF167" s="212" t="s">
        <v>182</v>
      </c>
      <c r="AG167" s="212" t="s">
        <v>183</v>
      </c>
      <c r="AH167" s="213"/>
      <c r="AI167" s="214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161"/>
      <c r="BD167" s="161"/>
      <c r="BE167" s="161"/>
      <c r="BF167" s="161"/>
      <c r="BG167" s="161"/>
      <c r="BH167" s="161"/>
      <c r="BI167" s="209"/>
      <c r="BJ167" s="217"/>
      <c r="BK167" s="217"/>
      <c r="BL167" s="217"/>
      <c r="BM167" s="184"/>
      <c r="BN167" s="217"/>
      <c r="BO167" s="217"/>
      <c r="BP167" s="217"/>
      <c r="BQ167" s="217"/>
      <c r="BR167" s="217"/>
    </row>
    <row r="168" customFormat="false" ht="15" hidden="false" customHeight="true" outlineLevel="0" collapsed="false">
      <c r="C168" s="200"/>
      <c r="D168" s="201"/>
      <c r="E168" s="202"/>
      <c r="F168" s="202"/>
      <c r="G168" s="202"/>
      <c r="H168" s="202"/>
      <c r="I168" s="202"/>
      <c r="J168" s="202"/>
      <c r="K168" s="203"/>
      <c r="L168" s="203"/>
      <c r="M168" s="204"/>
      <c r="N168" s="204"/>
      <c r="O168" s="205"/>
      <c r="P168" s="206"/>
      <c r="Q168" s="210"/>
      <c r="R168" s="211"/>
      <c r="S168" s="212"/>
      <c r="T168" s="212"/>
      <c r="U168" s="212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8"/>
      <c r="AI168" s="219" t="s">
        <v>186</v>
      </c>
      <c r="AJ168" s="230" t="s">
        <v>135</v>
      </c>
      <c r="AK168" s="221" t="s">
        <v>55</v>
      </c>
      <c r="AL168" s="221"/>
      <c r="AM168" s="221"/>
      <c r="AN168" s="221"/>
      <c r="AO168" s="221"/>
      <c r="AP168" s="221"/>
      <c r="AQ168" s="221"/>
      <c r="AR168" s="221"/>
      <c r="AS168" s="231" t="n">
        <v>160.72</v>
      </c>
      <c r="AT168" s="231" t="n">
        <v>0</v>
      </c>
      <c r="AU168" s="222" t="n">
        <v>0</v>
      </c>
      <c r="AV168" s="222" t="n">
        <v>0</v>
      </c>
      <c r="AW168" s="232" t="n">
        <f aca="false">AX168+AY168+AZ168</f>
        <v>0</v>
      </c>
      <c r="AX168" s="233"/>
      <c r="AY168" s="233"/>
      <c r="AZ168" s="233"/>
      <c r="BA168" s="222" t="n">
        <f aca="false">AS168-AT168-AW168</f>
        <v>160.72</v>
      </c>
      <c r="BB168" s="222" t="n">
        <f aca="false">AX168-AU168</f>
        <v>0</v>
      </c>
      <c r="BC168" s="224"/>
      <c r="BD168" s="224"/>
      <c r="BE168" s="226"/>
      <c r="BF168" s="224"/>
      <c r="BG168" s="227"/>
      <c r="BH168" s="228"/>
      <c r="BI168" s="209" t="n">
        <v>0</v>
      </c>
      <c r="BJ168" s="217"/>
      <c r="BK168" s="217"/>
      <c r="BM168" s="183" t="str">
        <f aca="false">AJ168 &amp; BI168</f>
        <v>Амортизационные отчисления0</v>
      </c>
      <c r="BN168" s="217"/>
      <c r="BO168" s="217"/>
      <c r="BP168" s="217"/>
      <c r="BQ168" s="217"/>
      <c r="CB168" s="183" t="str">
        <f aca="false">AJ168 &amp; AK168</f>
        <v>Амортизационные отчислениянет</v>
      </c>
      <c r="CC168" s="184"/>
    </row>
    <row r="169" customFormat="false" ht="11.25" hidden="false" customHeight="true" outlineLevel="0" collapsed="false">
      <c r="C169" s="200"/>
      <c r="D169" s="201" t="n">
        <v>36</v>
      </c>
      <c r="E169" s="202" t="s">
        <v>172</v>
      </c>
      <c r="F169" s="202" t="s">
        <v>173</v>
      </c>
      <c r="G169" s="202" t="s">
        <v>229</v>
      </c>
      <c r="H169" s="202" t="s">
        <v>175</v>
      </c>
      <c r="I169" s="202" t="s">
        <v>175</v>
      </c>
      <c r="J169" s="202" t="s">
        <v>176</v>
      </c>
      <c r="K169" s="203" t="n">
        <v>5</v>
      </c>
      <c r="L169" s="203" t="n">
        <v>2019</v>
      </c>
      <c r="M169" s="204" t="s">
        <v>177</v>
      </c>
      <c r="N169" s="204" t="n">
        <v>2019</v>
      </c>
      <c r="O169" s="205" t="n">
        <v>100</v>
      </c>
      <c r="P169" s="206" t="n">
        <v>100</v>
      </c>
      <c r="Q169" s="207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9"/>
      <c r="BJ169" s="184"/>
      <c r="BK169" s="184"/>
      <c r="BL169" s="184"/>
      <c r="BM169" s="184"/>
      <c r="BN169" s="184"/>
      <c r="BO169" s="184"/>
    </row>
    <row r="170" customFormat="false" ht="11.25" hidden="false" customHeight="true" outlineLevel="0" collapsed="false">
      <c r="C170" s="200"/>
      <c r="D170" s="201"/>
      <c r="E170" s="202"/>
      <c r="F170" s="202"/>
      <c r="G170" s="202"/>
      <c r="H170" s="202"/>
      <c r="I170" s="202"/>
      <c r="J170" s="202"/>
      <c r="K170" s="203"/>
      <c r="L170" s="203"/>
      <c r="M170" s="204"/>
      <c r="N170" s="204"/>
      <c r="O170" s="205"/>
      <c r="P170" s="206"/>
      <c r="Q170" s="210"/>
      <c r="R170" s="211" t="n">
        <v>1</v>
      </c>
      <c r="S170" s="212" t="s">
        <v>178</v>
      </c>
      <c r="T170" s="212" t="s">
        <v>213</v>
      </c>
      <c r="U170" s="212" t="s">
        <v>180</v>
      </c>
      <c r="V170" s="212" t="s">
        <v>181</v>
      </c>
      <c r="W170" s="212" t="s">
        <v>181</v>
      </c>
      <c r="X170" s="212" t="s">
        <v>176</v>
      </c>
      <c r="Y170" s="212" t="s">
        <v>182</v>
      </c>
      <c r="Z170" s="212" t="s">
        <v>183</v>
      </c>
      <c r="AA170" s="212" t="s">
        <v>214</v>
      </c>
      <c r="AB170" s="212" t="s">
        <v>215</v>
      </c>
      <c r="AC170" s="212" t="s">
        <v>175</v>
      </c>
      <c r="AD170" s="212" t="s">
        <v>175</v>
      </c>
      <c r="AE170" s="212" t="s">
        <v>176</v>
      </c>
      <c r="AF170" s="212" t="s">
        <v>182</v>
      </c>
      <c r="AG170" s="212" t="s">
        <v>183</v>
      </c>
      <c r="AH170" s="213"/>
      <c r="AI170" s="214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161"/>
      <c r="BD170" s="161"/>
      <c r="BE170" s="161"/>
      <c r="BF170" s="161"/>
      <c r="BG170" s="161"/>
      <c r="BH170" s="161"/>
      <c r="BI170" s="209"/>
      <c r="BJ170" s="217"/>
      <c r="BK170" s="217"/>
      <c r="BL170" s="217"/>
      <c r="BM170" s="184"/>
      <c r="BN170" s="217"/>
      <c r="BO170" s="217"/>
      <c r="BP170" s="217"/>
      <c r="BQ170" s="217"/>
      <c r="BR170" s="217"/>
    </row>
    <row r="171" customFormat="false" ht="15" hidden="false" customHeight="true" outlineLevel="0" collapsed="false">
      <c r="C171" s="200"/>
      <c r="D171" s="201"/>
      <c r="E171" s="202"/>
      <c r="F171" s="202"/>
      <c r="G171" s="202"/>
      <c r="H171" s="202"/>
      <c r="I171" s="202"/>
      <c r="J171" s="202"/>
      <c r="K171" s="203"/>
      <c r="L171" s="203"/>
      <c r="M171" s="204"/>
      <c r="N171" s="204"/>
      <c r="O171" s="205"/>
      <c r="P171" s="206"/>
      <c r="Q171" s="210"/>
      <c r="R171" s="211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8"/>
      <c r="AI171" s="219" t="s">
        <v>186</v>
      </c>
      <c r="AJ171" s="230" t="s">
        <v>135</v>
      </c>
      <c r="AK171" s="221" t="s">
        <v>55</v>
      </c>
      <c r="AL171" s="221"/>
      <c r="AM171" s="221"/>
      <c r="AN171" s="221"/>
      <c r="AO171" s="221"/>
      <c r="AP171" s="221"/>
      <c r="AQ171" s="221"/>
      <c r="AR171" s="221"/>
      <c r="AS171" s="231" t="n">
        <v>71.1</v>
      </c>
      <c r="AT171" s="231" t="n">
        <v>71.1</v>
      </c>
      <c r="AU171" s="222" t="n">
        <v>0</v>
      </c>
      <c r="AV171" s="222" t="n">
        <v>0</v>
      </c>
      <c r="AW171" s="232" t="n">
        <f aca="false">AX171+AY171+AZ171</f>
        <v>0</v>
      </c>
      <c r="AX171" s="233"/>
      <c r="AY171" s="233"/>
      <c r="AZ171" s="233"/>
      <c r="BA171" s="222" t="n">
        <f aca="false">AS171-AT171-AW171</f>
        <v>0</v>
      </c>
      <c r="BB171" s="222" t="n">
        <f aca="false">AX171-AU171</f>
        <v>0</v>
      </c>
      <c r="BC171" s="224"/>
      <c r="BD171" s="224"/>
      <c r="BE171" s="226"/>
      <c r="BF171" s="224"/>
      <c r="BG171" s="227"/>
      <c r="BH171" s="228"/>
      <c r="BI171" s="209" t="n">
        <v>0</v>
      </c>
      <c r="BJ171" s="217"/>
      <c r="BK171" s="217"/>
      <c r="BM171" s="183" t="str">
        <f aca="false">AJ171 &amp; BI171</f>
        <v>Амортизационные отчисления0</v>
      </c>
      <c r="BN171" s="217"/>
      <c r="BO171" s="217"/>
      <c r="BP171" s="217"/>
      <c r="BQ171" s="217"/>
      <c r="CB171" s="183" t="str">
        <f aca="false">AJ171 &amp; AK171</f>
        <v>Амортизационные отчислениянет</v>
      </c>
      <c r="CC171" s="184"/>
    </row>
    <row r="172" customFormat="false" ht="11.25" hidden="false" customHeight="true" outlineLevel="0" collapsed="false">
      <c r="C172" s="200"/>
      <c r="D172" s="201" t="n">
        <v>37</v>
      </c>
      <c r="E172" s="202" t="s">
        <v>172</v>
      </c>
      <c r="F172" s="202" t="s">
        <v>173</v>
      </c>
      <c r="G172" s="202" t="s">
        <v>230</v>
      </c>
      <c r="H172" s="202" t="s">
        <v>175</v>
      </c>
      <c r="I172" s="202" t="s">
        <v>175</v>
      </c>
      <c r="J172" s="202" t="s">
        <v>176</v>
      </c>
      <c r="K172" s="203" t="n">
        <v>5</v>
      </c>
      <c r="L172" s="203" t="n">
        <v>2019</v>
      </c>
      <c r="M172" s="204" t="s">
        <v>219</v>
      </c>
      <c r="N172" s="204" t="n">
        <v>2019</v>
      </c>
      <c r="O172" s="205" t="n">
        <v>100</v>
      </c>
      <c r="P172" s="206" t="n">
        <v>100</v>
      </c>
      <c r="Q172" s="207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  <c r="BI172" s="209"/>
      <c r="BJ172" s="184"/>
      <c r="BK172" s="184"/>
      <c r="BL172" s="184"/>
      <c r="BM172" s="184"/>
      <c r="BN172" s="184"/>
      <c r="BO172" s="184"/>
    </row>
    <row r="173" customFormat="false" ht="11.25" hidden="false" customHeight="true" outlineLevel="0" collapsed="false">
      <c r="C173" s="200"/>
      <c r="D173" s="201"/>
      <c r="E173" s="202"/>
      <c r="F173" s="202"/>
      <c r="G173" s="202"/>
      <c r="H173" s="202"/>
      <c r="I173" s="202"/>
      <c r="J173" s="202"/>
      <c r="K173" s="203"/>
      <c r="L173" s="203"/>
      <c r="M173" s="204"/>
      <c r="N173" s="204"/>
      <c r="O173" s="205"/>
      <c r="P173" s="206"/>
      <c r="Q173" s="210"/>
      <c r="R173" s="211" t="n">
        <v>1</v>
      </c>
      <c r="S173" s="212" t="s">
        <v>178</v>
      </c>
      <c r="T173" s="212" t="s">
        <v>213</v>
      </c>
      <c r="U173" s="212" t="s">
        <v>180</v>
      </c>
      <c r="V173" s="212" t="s">
        <v>181</v>
      </c>
      <c r="W173" s="212" t="s">
        <v>181</v>
      </c>
      <c r="X173" s="212" t="s">
        <v>176</v>
      </c>
      <c r="Y173" s="212" t="s">
        <v>182</v>
      </c>
      <c r="Z173" s="212" t="s">
        <v>183</v>
      </c>
      <c r="AA173" s="212" t="s">
        <v>214</v>
      </c>
      <c r="AB173" s="212" t="s">
        <v>215</v>
      </c>
      <c r="AC173" s="212" t="s">
        <v>175</v>
      </c>
      <c r="AD173" s="212" t="s">
        <v>175</v>
      </c>
      <c r="AE173" s="212" t="s">
        <v>176</v>
      </c>
      <c r="AF173" s="212" t="s">
        <v>182</v>
      </c>
      <c r="AG173" s="212" t="s">
        <v>183</v>
      </c>
      <c r="AH173" s="213"/>
      <c r="AI173" s="214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161"/>
      <c r="BD173" s="161"/>
      <c r="BE173" s="161"/>
      <c r="BF173" s="161"/>
      <c r="BG173" s="161"/>
      <c r="BH173" s="161"/>
      <c r="BI173" s="209"/>
      <c r="BJ173" s="217"/>
      <c r="BK173" s="217"/>
      <c r="BL173" s="217"/>
      <c r="BM173" s="184"/>
      <c r="BN173" s="217"/>
      <c r="BO173" s="217"/>
      <c r="BP173" s="217"/>
      <c r="BQ173" s="217"/>
      <c r="BR173" s="217"/>
    </row>
    <row r="174" customFormat="false" ht="15" hidden="false" customHeight="true" outlineLevel="0" collapsed="false">
      <c r="C174" s="200"/>
      <c r="D174" s="201"/>
      <c r="E174" s="202"/>
      <c r="F174" s="202"/>
      <c r="G174" s="202"/>
      <c r="H174" s="202"/>
      <c r="I174" s="202"/>
      <c r="J174" s="202"/>
      <c r="K174" s="203"/>
      <c r="L174" s="203"/>
      <c r="M174" s="204"/>
      <c r="N174" s="204"/>
      <c r="O174" s="205"/>
      <c r="P174" s="206"/>
      <c r="Q174" s="210"/>
      <c r="R174" s="211"/>
      <c r="S174" s="212"/>
      <c r="T174" s="212"/>
      <c r="U174" s="212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/>
      <c r="AF174" s="212"/>
      <c r="AG174" s="212"/>
      <c r="AH174" s="218"/>
      <c r="AI174" s="219" t="s">
        <v>186</v>
      </c>
      <c r="AJ174" s="230" t="s">
        <v>135</v>
      </c>
      <c r="AK174" s="221" t="s">
        <v>55</v>
      </c>
      <c r="AL174" s="221"/>
      <c r="AM174" s="221"/>
      <c r="AN174" s="221"/>
      <c r="AO174" s="221"/>
      <c r="AP174" s="221"/>
      <c r="AQ174" s="221"/>
      <c r="AR174" s="221"/>
      <c r="AS174" s="231" t="n">
        <v>204.61</v>
      </c>
      <c r="AT174" s="231" t="n">
        <v>204.61</v>
      </c>
      <c r="AU174" s="222" t="n">
        <v>0</v>
      </c>
      <c r="AV174" s="222" t="n">
        <v>0</v>
      </c>
      <c r="AW174" s="232" t="n">
        <f aca="false">AX174+AY174+AZ174</f>
        <v>0</v>
      </c>
      <c r="AX174" s="233"/>
      <c r="AY174" s="233"/>
      <c r="AZ174" s="233"/>
      <c r="BA174" s="222" t="n">
        <f aca="false">AS174-AT174-AW174</f>
        <v>0</v>
      </c>
      <c r="BB174" s="222" t="n">
        <f aca="false">AX174-AU174</f>
        <v>0</v>
      </c>
      <c r="BC174" s="224"/>
      <c r="BD174" s="224"/>
      <c r="BE174" s="226"/>
      <c r="BF174" s="224"/>
      <c r="BG174" s="227"/>
      <c r="BH174" s="228"/>
      <c r="BI174" s="209" t="n">
        <v>0</v>
      </c>
      <c r="BJ174" s="217"/>
      <c r="BK174" s="217"/>
      <c r="BM174" s="183" t="str">
        <f aca="false">AJ174 &amp; BI174</f>
        <v>Амортизационные отчисления0</v>
      </c>
      <c r="BN174" s="217"/>
      <c r="BO174" s="217"/>
      <c r="BP174" s="217"/>
      <c r="BQ174" s="217"/>
      <c r="CB174" s="183" t="str">
        <f aca="false">AJ174 &amp; AK174</f>
        <v>Амортизационные отчислениянет</v>
      </c>
      <c r="CC174" s="184"/>
    </row>
    <row r="175" customFormat="false" ht="11.25" hidden="false" customHeight="true" outlineLevel="0" collapsed="false">
      <c r="C175" s="200"/>
      <c r="D175" s="201" t="n">
        <v>38</v>
      </c>
      <c r="E175" s="202" t="s">
        <v>172</v>
      </c>
      <c r="F175" s="202" t="s">
        <v>173</v>
      </c>
      <c r="G175" s="202" t="s">
        <v>231</v>
      </c>
      <c r="H175" s="202" t="s">
        <v>175</v>
      </c>
      <c r="I175" s="202" t="s">
        <v>175</v>
      </c>
      <c r="J175" s="202" t="s">
        <v>176</v>
      </c>
      <c r="K175" s="203" t="n">
        <v>5</v>
      </c>
      <c r="L175" s="203" t="n">
        <v>2020</v>
      </c>
      <c r="M175" s="204" t="s">
        <v>177</v>
      </c>
      <c r="N175" s="204" t="n">
        <v>2020</v>
      </c>
      <c r="O175" s="205" t="n">
        <v>100</v>
      </c>
      <c r="P175" s="206" t="n">
        <v>100</v>
      </c>
      <c r="Q175" s="207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  <c r="BI175" s="209"/>
      <c r="BJ175" s="184"/>
      <c r="BK175" s="184"/>
      <c r="BL175" s="184"/>
      <c r="BM175" s="184"/>
      <c r="BN175" s="184"/>
      <c r="BO175" s="184"/>
    </row>
    <row r="176" customFormat="false" ht="11.25" hidden="false" customHeight="true" outlineLevel="0" collapsed="false">
      <c r="C176" s="200"/>
      <c r="D176" s="201"/>
      <c r="E176" s="202"/>
      <c r="F176" s="202"/>
      <c r="G176" s="202"/>
      <c r="H176" s="202"/>
      <c r="I176" s="202"/>
      <c r="J176" s="202"/>
      <c r="K176" s="203"/>
      <c r="L176" s="203"/>
      <c r="M176" s="204"/>
      <c r="N176" s="204"/>
      <c r="O176" s="205"/>
      <c r="P176" s="206"/>
      <c r="Q176" s="210"/>
      <c r="R176" s="211" t="n">
        <v>1</v>
      </c>
      <c r="S176" s="212" t="s">
        <v>178</v>
      </c>
      <c r="T176" s="212" t="s">
        <v>213</v>
      </c>
      <c r="U176" s="212" t="s">
        <v>180</v>
      </c>
      <c r="V176" s="212" t="s">
        <v>181</v>
      </c>
      <c r="W176" s="212" t="s">
        <v>181</v>
      </c>
      <c r="X176" s="212" t="s">
        <v>176</v>
      </c>
      <c r="Y176" s="212" t="s">
        <v>182</v>
      </c>
      <c r="Z176" s="212" t="s">
        <v>183</v>
      </c>
      <c r="AA176" s="212" t="s">
        <v>214</v>
      </c>
      <c r="AB176" s="212" t="s">
        <v>215</v>
      </c>
      <c r="AC176" s="212" t="s">
        <v>175</v>
      </c>
      <c r="AD176" s="212" t="s">
        <v>175</v>
      </c>
      <c r="AE176" s="212" t="s">
        <v>176</v>
      </c>
      <c r="AF176" s="212" t="s">
        <v>182</v>
      </c>
      <c r="AG176" s="212" t="s">
        <v>183</v>
      </c>
      <c r="AH176" s="213"/>
      <c r="AI176" s="214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161"/>
      <c r="BD176" s="161"/>
      <c r="BE176" s="161"/>
      <c r="BF176" s="161"/>
      <c r="BG176" s="161"/>
      <c r="BH176" s="161"/>
      <c r="BI176" s="209"/>
      <c r="BJ176" s="217"/>
      <c r="BK176" s="217"/>
      <c r="BL176" s="217"/>
      <c r="BM176" s="184"/>
      <c r="BN176" s="217"/>
      <c r="BO176" s="217"/>
      <c r="BP176" s="217"/>
      <c r="BQ176" s="217"/>
      <c r="BR176" s="217"/>
    </row>
    <row r="177" customFormat="false" ht="15" hidden="false" customHeight="true" outlineLevel="0" collapsed="false">
      <c r="C177" s="200"/>
      <c r="D177" s="201"/>
      <c r="E177" s="202"/>
      <c r="F177" s="202"/>
      <c r="G177" s="202"/>
      <c r="H177" s="202"/>
      <c r="I177" s="202"/>
      <c r="J177" s="202"/>
      <c r="K177" s="203"/>
      <c r="L177" s="203"/>
      <c r="M177" s="204"/>
      <c r="N177" s="204"/>
      <c r="O177" s="205"/>
      <c r="P177" s="206"/>
      <c r="Q177" s="210"/>
      <c r="R177" s="211"/>
      <c r="S177" s="212"/>
      <c r="T177" s="212"/>
      <c r="U177" s="212"/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/>
      <c r="AF177" s="212"/>
      <c r="AG177" s="212"/>
      <c r="AH177" s="218"/>
      <c r="AI177" s="219" t="s">
        <v>186</v>
      </c>
      <c r="AJ177" s="230" t="s">
        <v>135</v>
      </c>
      <c r="AK177" s="221" t="s">
        <v>55</v>
      </c>
      <c r="AL177" s="221"/>
      <c r="AM177" s="221"/>
      <c r="AN177" s="221"/>
      <c r="AO177" s="221"/>
      <c r="AP177" s="221"/>
      <c r="AQ177" s="221"/>
      <c r="AR177" s="221"/>
      <c r="AS177" s="231" t="n">
        <v>233.71</v>
      </c>
      <c r="AT177" s="231" t="n">
        <v>233.71</v>
      </c>
      <c r="AU177" s="222" t="n">
        <v>0</v>
      </c>
      <c r="AV177" s="222" t="n">
        <v>0</v>
      </c>
      <c r="AW177" s="232" t="n">
        <f aca="false">AX177+AY177+AZ177</f>
        <v>0</v>
      </c>
      <c r="AX177" s="233"/>
      <c r="AY177" s="233"/>
      <c r="AZ177" s="233"/>
      <c r="BA177" s="222" t="n">
        <f aca="false">AS177-AT177-AW177</f>
        <v>0</v>
      </c>
      <c r="BB177" s="222" t="n">
        <f aca="false">AX177-AU177</f>
        <v>0</v>
      </c>
      <c r="BC177" s="224"/>
      <c r="BD177" s="224"/>
      <c r="BE177" s="226"/>
      <c r="BF177" s="224"/>
      <c r="BG177" s="227"/>
      <c r="BH177" s="228"/>
      <c r="BI177" s="209" t="n">
        <v>0</v>
      </c>
      <c r="BJ177" s="217"/>
      <c r="BK177" s="217"/>
      <c r="BM177" s="183" t="str">
        <f aca="false">AJ177 &amp; BI177</f>
        <v>Амортизационные отчисления0</v>
      </c>
      <c r="BN177" s="217"/>
      <c r="BO177" s="217"/>
      <c r="BP177" s="217"/>
      <c r="BQ177" s="217"/>
      <c r="CB177" s="183" t="str">
        <f aca="false">AJ177 &amp; AK177</f>
        <v>Амортизационные отчислениянет</v>
      </c>
      <c r="CC177" s="184"/>
    </row>
    <row r="178" customFormat="false" ht="11.25" hidden="false" customHeight="true" outlineLevel="0" collapsed="false">
      <c r="C178" s="200"/>
      <c r="D178" s="201" t="n">
        <v>39</v>
      </c>
      <c r="E178" s="202" t="s">
        <v>172</v>
      </c>
      <c r="F178" s="202" t="s">
        <v>173</v>
      </c>
      <c r="G178" s="202" t="s">
        <v>232</v>
      </c>
      <c r="H178" s="202" t="s">
        <v>175</v>
      </c>
      <c r="I178" s="202" t="s">
        <v>175</v>
      </c>
      <c r="J178" s="202" t="s">
        <v>176</v>
      </c>
      <c r="K178" s="203" t="n">
        <v>5</v>
      </c>
      <c r="L178" s="203" t="n">
        <v>2020</v>
      </c>
      <c r="M178" s="204" t="s">
        <v>177</v>
      </c>
      <c r="N178" s="204" t="n">
        <v>2020</v>
      </c>
      <c r="O178" s="205" t="n">
        <v>100</v>
      </c>
      <c r="P178" s="206" t="n">
        <v>100</v>
      </c>
      <c r="Q178" s="207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9"/>
      <c r="BJ178" s="184"/>
      <c r="BK178" s="184"/>
      <c r="BL178" s="184"/>
      <c r="BM178" s="184"/>
      <c r="BN178" s="184"/>
      <c r="BO178" s="184"/>
    </row>
    <row r="179" customFormat="false" ht="11.25" hidden="false" customHeight="true" outlineLevel="0" collapsed="false">
      <c r="C179" s="200"/>
      <c r="D179" s="201"/>
      <c r="E179" s="202"/>
      <c r="F179" s="202"/>
      <c r="G179" s="202"/>
      <c r="H179" s="202"/>
      <c r="I179" s="202"/>
      <c r="J179" s="202"/>
      <c r="K179" s="203"/>
      <c r="L179" s="203"/>
      <c r="M179" s="204"/>
      <c r="N179" s="204"/>
      <c r="O179" s="205"/>
      <c r="P179" s="206"/>
      <c r="Q179" s="210"/>
      <c r="R179" s="211" t="n">
        <v>1</v>
      </c>
      <c r="S179" s="212" t="s">
        <v>178</v>
      </c>
      <c r="T179" s="212" t="s">
        <v>213</v>
      </c>
      <c r="U179" s="212" t="s">
        <v>180</v>
      </c>
      <c r="V179" s="212" t="s">
        <v>181</v>
      </c>
      <c r="W179" s="212" t="s">
        <v>181</v>
      </c>
      <c r="X179" s="212" t="s">
        <v>176</v>
      </c>
      <c r="Y179" s="212" t="s">
        <v>182</v>
      </c>
      <c r="Z179" s="212" t="s">
        <v>183</v>
      </c>
      <c r="AA179" s="212" t="s">
        <v>214</v>
      </c>
      <c r="AB179" s="212" t="s">
        <v>215</v>
      </c>
      <c r="AC179" s="212" t="s">
        <v>175</v>
      </c>
      <c r="AD179" s="212" t="s">
        <v>175</v>
      </c>
      <c r="AE179" s="212" t="s">
        <v>176</v>
      </c>
      <c r="AF179" s="212" t="s">
        <v>182</v>
      </c>
      <c r="AG179" s="212" t="s">
        <v>183</v>
      </c>
      <c r="AH179" s="213"/>
      <c r="AI179" s="214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161"/>
      <c r="BD179" s="161"/>
      <c r="BE179" s="161"/>
      <c r="BF179" s="161"/>
      <c r="BG179" s="161"/>
      <c r="BH179" s="161"/>
      <c r="BI179" s="209"/>
      <c r="BJ179" s="217"/>
      <c r="BK179" s="217"/>
      <c r="BL179" s="217"/>
      <c r="BM179" s="184"/>
      <c r="BN179" s="217"/>
      <c r="BO179" s="217"/>
      <c r="BP179" s="217"/>
      <c r="BQ179" s="217"/>
      <c r="BR179" s="217"/>
    </row>
    <row r="180" customFormat="false" ht="15" hidden="false" customHeight="true" outlineLevel="0" collapsed="false">
      <c r="C180" s="200"/>
      <c r="D180" s="201"/>
      <c r="E180" s="202"/>
      <c r="F180" s="202"/>
      <c r="G180" s="202"/>
      <c r="H180" s="202"/>
      <c r="I180" s="202"/>
      <c r="J180" s="202"/>
      <c r="K180" s="203"/>
      <c r="L180" s="203"/>
      <c r="M180" s="204"/>
      <c r="N180" s="204"/>
      <c r="O180" s="205"/>
      <c r="P180" s="206"/>
      <c r="Q180" s="210"/>
      <c r="R180" s="211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/>
      <c r="AF180" s="212"/>
      <c r="AG180" s="212"/>
      <c r="AH180" s="218"/>
      <c r="AI180" s="219" t="s">
        <v>186</v>
      </c>
      <c r="AJ180" s="230" t="s">
        <v>135</v>
      </c>
      <c r="AK180" s="221" t="s">
        <v>55</v>
      </c>
      <c r="AL180" s="221"/>
      <c r="AM180" s="221"/>
      <c r="AN180" s="221"/>
      <c r="AO180" s="221"/>
      <c r="AP180" s="221"/>
      <c r="AQ180" s="221"/>
      <c r="AR180" s="221"/>
      <c r="AS180" s="231" t="n">
        <v>233.71</v>
      </c>
      <c r="AT180" s="231" t="n">
        <v>233.71</v>
      </c>
      <c r="AU180" s="222" t="n">
        <v>0</v>
      </c>
      <c r="AV180" s="222" t="n">
        <v>0</v>
      </c>
      <c r="AW180" s="232" t="n">
        <f aca="false">AX180+AY180+AZ180</f>
        <v>0</v>
      </c>
      <c r="AX180" s="233"/>
      <c r="AY180" s="233"/>
      <c r="AZ180" s="233"/>
      <c r="BA180" s="222" t="n">
        <f aca="false">AS180-AT180-AW180</f>
        <v>0</v>
      </c>
      <c r="BB180" s="222" t="n">
        <f aca="false">AX180-AU180</f>
        <v>0</v>
      </c>
      <c r="BC180" s="224"/>
      <c r="BD180" s="224"/>
      <c r="BE180" s="226"/>
      <c r="BF180" s="224"/>
      <c r="BG180" s="227"/>
      <c r="BH180" s="228"/>
      <c r="BI180" s="209" t="n">
        <v>0</v>
      </c>
      <c r="BJ180" s="217"/>
      <c r="BK180" s="217"/>
      <c r="BM180" s="183" t="str">
        <f aca="false">AJ180 &amp; BI180</f>
        <v>Амортизационные отчисления0</v>
      </c>
      <c r="BN180" s="217"/>
      <c r="BO180" s="217"/>
      <c r="BP180" s="217"/>
      <c r="BQ180" s="217"/>
      <c r="CB180" s="183" t="str">
        <f aca="false">AJ180 &amp; AK180</f>
        <v>Амортизационные отчислениянет</v>
      </c>
      <c r="CC180" s="184"/>
    </row>
    <row r="181" customFormat="false" ht="11.25" hidden="false" customHeight="true" outlineLevel="0" collapsed="false">
      <c r="C181" s="200"/>
      <c r="D181" s="201" t="n">
        <v>40</v>
      </c>
      <c r="E181" s="202" t="s">
        <v>172</v>
      </c>
      <c r="F181" s="202" t="s">
        <v>173</v>
      </c>
      <c r="G181" s="202" t="s">
        <v>233</v>
      </c>
      <c r="H181" s="202" t="s">
        <v>175</v>
      </c>
      <c r="I181" s="202" t="s">
        <v>175</v>
      </c>
      <c r="J181" s="202" t="s">
        <v>176</v>
      </c>
      <c r="K181" s="203" t="n">
        <v>5</v>
      </c>
      <c r="L181" s="203" t="n">
        <v>2023</v>
      </c>
      <c r="M181" s="204" t="s">
        <v>177</v>
      </c>
      <c r="N181" s="204" t="n">
        <v>2023</v>
      </c>
      <c r="O181" s="205" t="n">
        <v>0</v>
      </c>
      <c r="P181" s="206" t="n">
        <v>0</v>
      </c>
      <c r="Q181" s="207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  <c r="BI181" s="209"/>
      <c r="BJ181" s="184"/>
      <c r="BK181" s="184"/>
      <c r="BL181" s="184"/>
      <c r="BM181" s="184"/>
      <c r="BN181" s="184"/>
      <c r="BO181" s="184"/>
    </row>
    <row r="182" customFormat="false" ht="11.25" hidden="false" customHeight="true" outlineLevel="0" collapsed="false">
      <c r="C182" s="200"/>
      <c r="D182" s="201"/>
      <c r="E182" s="202"/>
      <c r="F182" s="202"/>
      <c r="G182" s="202"/>
      <c r="H182" s="202"/>
      <c r="I182" s="202"/>
      <c r="J182" s="202"/>
      <c r="K182" s="203"/>
      <c r="L182" s="203"/>
      <c r="M182" s="204"/>
      <c r="N182" s="204"/>
      <c r="O182" s="205"/>
      <c r="P182" s="206"/>
      <c r="Q182" s="210"/>
      <c r="R182" s="211" t="n">
        <v>1</v>
      </c>
      <c r="S182" s="212" t="s">
        <v>178</v>
      </c>
      <c r="T182" s="212" t="s">
        <v>213</v>
      </c>
      <c r="U182" s="212" t="s">
        <v>180</v>
      </c>
      <c r="V182" s="212" t="s">
        <v>181</v>
      </c>
      <c r="W182" s="212" t="s">
        <v>181</v>
      </c>
      <c r="X182" s="212" t="s">
        <v>176</v>
      </c>
      <c r="Y182" s="212" t="s">
        <v>182</v>
      </c>
      <c r="Z182" s="212" t="s">
        <v>183</v>
      </c>
      <c r="AA182" s="212" t="s">
        <v>214</v>
      </c>
      <c r="AB182" s="212" t="s">
        <v>215</v>
      </c>
      <c r="AC182" s="212" t="s">
        <v>175</v>
      </c>
      <c r="AD182" s="212" t="s">
        <v>175</v>
      </c>
      <c r="AE182" s="212" t="s">
        <v>176</v>
      </c>
      <c r="AF182" s="212" t="s">
        <v>182</v>
      </c>
      <c r="AG182" s="212" t="s">
        <v>183</v>
      </c>
      <c r="AH182" s="213"/>
      <c r="AI182" s="214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161"/>
      <c r="BD182" s="161"/>
      <c r="BE182" s="161"/>
      <c r="BF182" s="161"/>
      <c r="BG182" s="161"/>
      <c r="BH182" s="161"/>
      <c r="BI182" s="209"/>
      <c r="BJ182" s="217"/>
      <c r="BK182" s="217"/>
      <c r="BL182" s="217"/>
      <c r="BM182" s="184"/>
      <c r="BN182" s="217"/>
      <c r="BO182" s="217"/>
      <c r="BP182" s="217"/>
      <c r="BQ182" s="217"/>
      <c r="BR182" s="217"/>
    </row>
    <row r="183" customFormat="false" ht="15" hidden="false" customHeight="true" outlineLevel="0" collapsed="false">
      <c r="C183" s="200"/>
      <c r="D183" s="201"/>
      <c r="E183" s="202"/>
      <c r="F183" s="202"/>
      <c r="G183" s="202"/>
      <c r="H183" s="202"/>
      <c r="I183" s="202"/>
      <c r="J183" s="202"/>
      <c r="K183" s="203"/>
      <c r="L183" s="203"/>
      <c r="M183" s="204"/>
      <c r="N183" s="204"/>
      <c r="O183" s="205"/>
      <c r="P183" s="206"/>
      <c r="Q183" s="210"/>
      <c r="R183" s="211"/>
      <c r="S183" s="212"/>
      <c r="T183" s="212"/>
      <c r="U183" s="212"/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/>
      <c r="AF183" s="212"/>
      <c r="AG183" s="212"/>
      <c r="AH183" s="218"/>
      <c r="AI183" s="219" t="s">
        <v>186</v>
      </c>
      <c r="AJ183" s="230" t="s">
        <v>135</v>
      </c>
      <c r="AK183" s="221" t="s">
        <v>55</v>
      </c>
      <c r="AL183" s="221"/>
      <c r="AM183" s="221"/>
      <c r="AN183" s="221"/>
      <c r="AO183" s="221"/>
      <c r="AP183" s="221"/>
      <c r="AQ183" s="221"/>
      <c r="AR183" s="221"/>
      <c r="AS183" s="231" t="n">
        <v>261.497</v>
      </c>
      <c r="AT183" s="231" t="n">
        <v>0</v>
      </c>
      <c r="AU183" s="222" t="n">
        <v>261.497</v>
      </c>
      <c r="AV183" s="222" t="n">
        <v>0</v>
      </c>
      <c r="AW183" s="232" t="n">
        <f aca="false">AX183+AY183+AZ183</f>
        <v>0</v>
      </c>
      <c r="AX183" s="233"/>
      <c r="AY183" s="233"/>
      <c r="AZ183" s="233"/>
      <c r="BA183" s="222" t="n">
        <f aca="false">AS183-AT183-AW183</f>
        <v>261.497</v>
      </c>
      <c r="BB183" s="222" t="n">
        <f aca="false">AX183-AU183</f>
        <v>-261.497</v>
      </c>
      <c r="BC183" s="224"/>
      <c r="BD183" s="224"/>
      <c r="BE183" s="229" t="s">
        <v>189</v>
      </c>
      <c r="BF183" s="224" t="n">
        <f aca="false">BA183</f>
        <v>261.497</v>
      </c>
      <c r="BG183" s="229" t="s">
        <v>189</v>
      </c>
      <c r="BH183" s="228"/>
      <c r="BI183" s="209" t="n">
        <v>0</v>
      </c>
      <c r="BJ183" s="217"/>
      <c r="BK183" s="217"/>
      <c r="BM183" s="183" t="str">
        <f aca="false">AJ183 &amp; BI183</f>
        <v>Амортизационные отчисления0</v>
      </c>
      <c r="BN183" s="217"/>
      <c r="BO183" s="217"/>
      <c r="BP183" s="217"/>
      <c r="BQ183" s="217"/>
      <c r="CB183" s="183" t="str">
        <f aca="false">AJ183 &amp; AK183</f>
        <v>Амортизационные отчислениянет</v>
      </c>
      <c r="CC183" s="184"/>
    </row>
    <row r="184" customFormat="false" ht="11.25" hidden="false" customHeight="true" outlineLevel="0" collapsed="false">
      <c r="C184" s="200"/>
      <c r="D184" s="201" t="n">
        <v>41</v>
      </c>
      <c r="E184" s="202" t="s">
        <v>172</v>
      </c>
      <c r="F184" s="202" t="s">
        <v>173</v>
      </c>
      <c r="G184" s="202" t="s">
        <v>234</v>
      </c>
      <c r="H184" s="202" t="s">
        <v>175</v>
      </c>
      <c r="I184" s="202" t="s">
        <v>175</v>
      </c>
      <c r="J184" s="202" t="s">
        <v>176</v>
      </c>
      <c r="K184" s="203" t="n">
        <v>5</v>
      </c>
      <c r="L184" s="203" t="n">
        <v>2019</v>
      </c>
      <c r="M184" s="204" t="s">
        <v>219</v>
      </c>
      <c r="N184" s="204" t="n">
        <v>2019</v>
      </c>
      <c r="O184" s="205" t="n">
        <v>99.9988902165188</v>
      </c>
      <c r="P184" s="206" t="n">
        <v>100</v>
      </c>
      <c r="Q184" s="207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  <c r="BI184" s="209"/>
      <c r="BJ184" s="184"/>
      <c r="BK184" s="184"/>
      <c r="BL184" s="184"/>
      <c r="BM184" s="184"/>
      <c r="BN184" s="184"/>
      <c r="BO184" s="184"/>
    </row>
    <row r="185" customFormat="false" ht="11.25" hidden="false" customHeight="true" outlineLevel="0" collapsed="false">
      <c r="C185" s="200"/>
      <c r="D185" s="201"/>
      <c r="E185" s="202"/>
      <c r="F185" s="202"/>
      <c r="G185" s="202"/>
      <c r="H185" s="202"/>
      <c r="I185" s="202"/>
      <c r="J185" s="202"/>
      <c r="K185" s="203"/>
      <c r="L185" s="203"/>
      <c r="M185" s="204"/>
      <c r="N185" s="204"/>
      <c r="O185" s="205"/>
      <c r="P185" s="206"/>
      <c r="Q185" s="210"/>
      <c r="R185" s="211" t="n">
        <v>1</v>
      </c>
      <c r="S185" s="212" t="s">
        <v>178</v>
      </c>
      <c r="T185" s="212" t="s">
        <v>213</v>
      </c>
      <c r="U185" s="212" t="s">
        <v>180</v>
      </c>
      <c r="V185" s="212" t="s">
        <v>181</v>
      </c>
      <c r="W185" s="212" t="s">
        <v>181</v>
      </c>
      <c r="X185" s="212" t="s">
        <v>176</v>
      </c>
      <c r="Y185" s="212" t="s">
        <v>182</v>
      </c>
      <c r="Z185" s="212" t="s">
        <v>183</v>
      </c>
      <c r="AA185" s="212" t="s">
        <v>214</v>
      </c>
      <c r="AB185" s="212" t="s">
        <v>215</v>
      </c>
      <c r="AC185" s="212" t="s">
        <v>175</v>
      </c>
      <c r="AD185" s="212" t="s">
        <v>175</v>
      </c>
      <c r="AE185" s="212" t="s">
        <v>176</v>
      </c>
      <c r="AF185" s="212" t="s">
        <v>182</v>
      </c>
      <c r="AG185" s="212" t="s">
        <v>183</v>
      </c>
      <c r="AH185" s="213"/>
      <c r="AI185" s="214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161"/>
      <c r="BD185" s="161"/>
      <c r="BE185" s="161"/>
      <c r="BF185" s="161"/>
      <c r="BG185" s="161"/>
      <c r="BH185" s="161"/>
      <c r="BI185" s="209"/>
      <c r="BJ185" s="217"/>
      <c r="BK185" s="217"/>
      <c r="BL185" s="217"/>
      <c r="BM185" s="184"/>
      <c r="BN185" s="217"/>
      <c r="BO185" s="217"/>
      <c r="BP185" s="217"/>
      <c r="BQ185" s="217"/>
      <c r="BR185" s="217"/>
    </row>
    <row r="186" customFormat="false" ht="15" hidden="false" customHeight="true" outlineLevel="0" collapsed="false">
      <c r="C186" s="200"/>
      <c r="D186" s="201"/>
      <c r="E186" s="202"/>
      <c r="F186" s="202"/>
      <c r="G186" s="202"/>
      <c r="H186" s="202"/>
      <c r="I186" s="202"/>
      <c r="J186" s="202"/>
      <c r="K186" s="203"/>
      <c r="L186" s="203"/>
      <c r="M186" s="204"/>
      <c r="N186" s="204"/>
      <c r="O186" s="205"/>
      <c r="P186" s="206"/>
      <c r="Q186" s="210"/>
      <c r="R186" s="211"/>
      <c r="S186" s="212"/>
      <c r="T186" s="212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8"/>
      <c r="AI186" s="219" t="s">
        <v>186</v>
      </c>
      <c r="AJ186" s="230" t="s">
        <v>135</v>
      </c>
      <c r="AK186" s="221" t="s">
        <v>55</v>
      </c>
      <c r="AL186" s="221"/>
      <c r="AM186" s="221"/>
      <c r="AN186" s="221"/>
      <c r="AO186" s="221"/>
      <c r="AP186" s="221"/>
      <c r="AQ186" s="221"/>
      <c r="AR186" s="221"/>
      <c r="AS186" s="231" t="n">
        <v>270.323</v>
      </c>
      <c r="AT186" s="231" t="n">
        <v>270.32</v>
      </c>
      <c r="AU186" s="222" t="n">
        <v>0</v>
      </c>
      <c r="AV186" s="222" t="n">
        <v>0</v>
      </c>
      <c r="AW186" s="232" t="n">
        <f aca="false">AX186+AY186+AZ186</f>
        <v>0</v>
      </c>
      <c r="AX186" s="233"/>
      <c r="AY186" s="233"/>
      <c r="AZ186" s="233"/>
      <c r="BA186" s="222" t="n">
        <f aca="false">AS186-AT186-AW186</f>
        <v>0.0029999999999859</v>
      </c>
      <c r="BB186" s="222" t="n">
        <f aca="false">AX186-AU186</f>
        <v>0</v>
      </c>
      <c r="BC186" s="224"/>
      <c r="BD186" s="224"/>
      <c r="BE186" s="226"/>
      <c r="BF186" s="224"/>
      <c r="BG186" s="227"/>
      <c r="BH186" s="228"/>
      <c r="BI186" s="209" t="n">
        <v>0</v>
      </c>
      <c r="BJ186" s="217"/>
      <c r="BK186" s="217"/>
      <c r="BM186" s="183" t="str">
        <f aca="false">AJ186 &amp; BI186</f>
        <v>Амортизационные отчисления0</v>
      </c>
      <c r="BN186" s="217"/>
      <c r="BO186" s="217"/>
      <c r="BP186" s="217"/>
      <c r="BQ186" s="217"/>
      <c r="CB186" s="183" t="str">
        <f aca="false">AJ186 &amp; AK186</f>
        <v>Амортизационные отчислениянет</v>
      </c>
      <c r="CC186" s="184"/>
    </row>
    <row r="187" customFormat="false" ht="11.25" hidden="false" customHeight="true" outlineLevel="0" collapsed="false">
      <c r="C187" s="200"/>
      <c r="D187" s="201" t="n">
        <v>42</v>
      </c>
      <c r="E187" s="202" t="s">
        <v>172</v>
      </c>
      <c r="F187" s="202" t="s">
        <v>173</v>
      </c>
      <c r="G187" s="202" t="s">
        <v>197</v>
      </c>
      <c r="H187" s="202" t="s">
        <v>175</v>
      </c>
      <c r="I187" s="202" t="s">
        <v>175</v>
      </c>
      <c r="J187" s="202" t="s">
        <v>176</v>
      </c>
      <c r="K187" s="203" t="n">
        <v>5</v>
      </c>
      <c r="L187" s="203" t="n">
        <v>2021</v>
      </c>
      <c r="M187" s="204" t="s">
        <v>177</v>
      </c>
      <c r="N187" s="204" t="n">
        <v>2023</v>
      </c>
      <c r="O187" s="205" t="n">
        <v>0</v>
      </c>
      <c r="P187" s="206" t="n">
        <v>0</v>
      </c>
      <c r="Q187" s="207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  <c r="BI187" s="209"/>
      <c r="BJ187" s="184"/>
      <c r="BK187" s="184"/>
      <c r="BL187" s="184"/>
      <c r="BM187" s="184"/>
      <c r="BN187" s="184"/>
      <c r="BO187" s="184"/>
    </row>
    <row r="188" customFormat="false" ht="11.25" hidden="false" customHeight="true" outlineLevel="0" collapsed="false">
      <c r="C188" s="200"/>
      <c r="D188" s="201"/>
      <c r="E188" s="202"/>
      <c r="F188" s="202"/>
      <c r="G188" s="202"/>
      <c r="H188" s="202"/>
      <c r="I188" s="202"/>
      <c r="J188" s="202"/>
      <c r="K188" s="203"/>
      <c r="L188" s="203"/>
      <c r="M188" s="204"/>
      <c r="N188" s="204"/>
      <c r="O188" s="205"/>
      <c r="P188" s="206"/>
      <c r="Q188" s="210"/>
      <c r="R188" s="211" t="n">
        <v>1</v>
      </c>
      <c r="S188" s="212" t="s">
        <v>178</v>
      </c>
      <c r="T188" s="212" t="s">
        <v>213</v>
      </c>
      <c r="U188" s="212" t="s">
        <v>180</v>
      </c>
      <c r="V188" s="212" t="s">
        <v>181</v>
      </c>
      <c r="W188" s="212" t="s">
        <v>181</v>
      </c>
      <c r="X188" s="212" t="s">
        <v>176</v>
      </c>
      <c r="Y188" s="212" t="s">
        <v>182</v>
      </c>
      <c r="Z188" s="212" t="s">
        <v>183</v>
      </c>
      <c r="AA188" s="212" t="s">
        <v>214</v>
      </c>
      <c r="AB188" s="212" t="s">
        <v>215</v>
      </c>
      <c r="AC188" s="212" t="s">
        <v>175</v>
      </c>
      <c r="AD188" s="212" t="s">
        <v>175</v>
      </c>
      <c r="AE188" s="212" t="s">
        <v>176</v>
      </c>
      <c r="AF188" s="212" t="s">
        <v>182</v>
      </c>
      <c r="AG188" s="212" t="s">
        <v>183</v>
      </c>
      <c r="AH188" s="213"/>
      <c r="AI188" s="214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161"/>
      <c r="BD188" s="161"/>
      <c r="BE188" s="161"/>
      <c r="BF188" s="161"/>
      <c r="BG188" s="161"/>
      <c r="BH188" s="161"/>
      <c r="BI188" s="209"/>
      <c r="BJ188" s="217"/>
      <c r="BK188" s="217"/>
      <c r="BL188" s="217"/>
      <c r="BM188" s="184"/>
      <c r="BN188" s="217"/>
      <c r="BO188" s="217"/>
      <c r="BP188" s="217"/>
      <c r="BQ188" s="217"/>
      <c r="BR188" s="217"/>
    </row>
    <row r="189" customFormat="false" ht="15" hidden="false" customHeight="true" outlineLevel="0" collapsed="false">
      <c r="C189" s="200"/>
      <c r="D189" s="201"/>
      <c r="E189" s="202"/>
      <c r="F189" s="202"/>
      <c r="G189" s="202"/>
      <c r="H189" s="202"/>
      <c r="I189" s="202"/>
      <c r="J189" s="202"/>
      <c r="K189" s="203"/>
      <c r="L189" s="203"/>
      <c r="M189" s="204"/>
      <c r="N189" s="204"/>
      <c r="O189" s="205"/>
      <c r="P189" s="206"/>
      <c r="Q189" s="210"/>
      <c r="R189" s="211"/>
      <c r="S189" s="212"/>
      <c r="T189" s="212"/>
      <c r="U189" s="212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/>
      <c r="AF189" s="212"/>
      <c r="AG189" s="212"/>
      <c r="AH189" s="218"/>
      <c r="AI189" s="219" t="s">
        <v>186</v>
      </c>
      <c r="AJ189" s="230" t="s">
        <v>135</v>
      </c>
      <c r="AK189" s="221" t="s">
        <v>55</v>
      </c>
      <c r="AL189" s="221"/>
      <c r="AM189" s="221"/>
      <c r="AN189" s="221"/>
      <c r="AO189" s="221"/>
      <c r="AP189" s="221"/>
      <c r="AQ189" s="221"/>
      <c r="AR189" s="221"/>
      <c r="AS189" s="231" t="n">
        <v>196.81301</v>
      </c>
      <c r="AT189" s="231" t="n">
        <v>0</v>
      </c>
      <c r="AU189" s="222" t="n">
        <v>196.81301</v>
      </c>
      <c r="AV189" s="222" t="n">
        <v>7.46101</v>
      </c>
      <c r="AW189" s="232" t="n">
        <f aca="false">AX189+AY189+AZ189</f>
        <v>7.46101</v>
      </c>
      <c r="AX189" s="233" t="n">
        <v>7.46101</v>
      </c>
      <c r="AY189" s="233"/>
      <c r="AZ189" s="233"/>
      <c r="BA189" s="222" t="n">
        <f aca="false">AS189-AT189-AW189</f>
        <v>189.352</v>
      </c>
      <c r="BB189" s="222" t="n">
        <f aca="false">AX189-AU189</f>
        <v>-189.352</v>
      </c>
      <c r="BC189" s="224"/>
      <c r="BD189" s="224"/>
      <c r="BE189" s="229" t="s">
        <v>189</v>
      </c>
      <c r="BF189" s="224" t="n">
        <f aca="false">BA189</f>
        <v>189.352</v>
      </c>
      <c r="BG189" s="229" t="s">
        <v>189</v>
      </c>
      <c r="BH189" s="234"/>
      <c r="BI189" s="209" t="n">
        <v>0</v>
      </c>
      <c r="BJ189" s="217"/>
      <c r="BK189" s="217"/>
      <c r="BM189" s="183" t="str">
        <f aca="false">AJ189 &amp; BI189</f>
        <v>Амортизационные отчисления0</v>
      </c>
      <c r="BN189" s="217"/>
      <c r="BO189" s="217"/>
      <c r="BP189" s="217"/>
      <c r="BQ189" s="217"/>
      <c r="CB189" s="183" t="str">
        <f aca="false">AJ189 &amp; AK189</f>
        <v>Амортизационные отчислениянет</v>
      </c>
      <c r="CC189" s="184"/>
    </row>
    <row r="190" customFormat="false" ht="11.25" hidden="false" customHeight="true" outlineLevel="0" collapsed="false">
      <c r="C190" s="200"/>
      <c r="D190" s="201" t="n">
        <v>43</v>
      </c>
      <c r="E190" s="202" t="s">
        <v>172</v>
      </c>
      <c r="F190" s="202" t="s">
        <v>173</v>
      </c>
      <c r="G190" s="202" t="s">
        <v>208</v>
      </c>
      <c r="H190" s="202" t="s">
        <v>175</v>
      </c>
      <c r="I190" s="202" t="s">
        <v>175</v>
      </c>
      <c r="J190" s="202" t="s">
        <v>176</v>
      </c>
      <c r="K190" s="203" t="n">
        <v>5</v>
      </c>
      <c r="L190" s="203" t="n">
        <v>2020</v>
      </c>
      <c r="M190" s="204" t="s">
        <v>177</v>
      </c>
      <c r="N190" s="204" t="n">
        <v>2020</v>
      </c>
      <c r="O190" s="205" t="n">
        <v>100</v>
      </c>
      <c r="P190" s="206" t="n">
        <v>100</v>
      </c>
      <c r="Q190" s="207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9"/>
      <c r="BJ190" s="184"/>
      <c r="BK190" s="184"/>
      <c r="BL190" s="184"/>
      <c r="BM190" s="184"/>
      <c r="BN190" s="184"/>
      <c r="BO190" s="184"/>
    </row>
    <row r="191" customFormat="false" ht="11.25" hidden="false" customHeight="true" outlineLevel="0" collapsed="false">
      <c r="C191" s="200"/>
      <c r="D191" s="201"/>
      <c r="E191" s="202"/>
      <c r="F191" s="202"/>
      <c r="G191" s="202"/>
      <c r="H191" s="202"/>
      <c r="I191" s="202"/>
      <c r="J191" s="202"/>
      <c r="K191" s="203"/>
      <c r="L191" s="203"/>
      <c r="M191" s="204"/>
      <c r="N191" s="204"/>
      <c r="O191" s="205"/>
      <c r="P191" s="206"/>
      <c r="Q191" s="210"/>
      <c r="R191" s="211" t="n">
        <v>1</v>
      </c>
      <c r="S191" s="212" t="s">
        <v>178</v>
      </c>
      <c r="T191" s="212" t="s">
        <v>213</v>
      </c>
      <c r="U191" s="212" t="s">
        <v>180</v>
      </c>
      <c r="V191" s="212" t="s">
        <v>181</v>
      </c>
      <c r="W191" s="212" t="s">
        <v>181</v>
      </c>
      <c r="X191" s="212" t="s">
        <v>176</v>
      </c>
      <c r="Y191" s="212" t="s">
        <v>182</v>
      </c>
      <c r="Z191" s="212" t="s">
        <v>183</v>
      </c>
      <c r="AA191" s="212" t="s">
        <v>214</v>
      </c>
      <c r="AB191" s="212" t="s">
        <v>215</v>
      </c>
      <c r="AC191" s="212" t="s">
        <v>175</v>
      </c>
      <c r="AD191" s="212" t="s">
        <v>175</v>
      </c>
      <c r="AE191" s="212" t="s">
        <v>176</v>
      </c>
      <c r="AF191" s="212" t="s">
        <v>182</v>
      </c>
      <c r="AG191" s="212" t="s">
        <v>183</v>
      </c>
      <c r="AH191" s="213"/>
      <c r="AI191" s="214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161"/>
      <c r="BD191" s="161"/>
      <c r="BE191" s="161"/>
      <c r="BF191" s="161"/>
      <c r="BG191" s="161"/>
      <c r="BH191" s="161"/>
      <c r="BI191" s="209"/>
      <c r="BJ191" s="217"/>
      <c r="BK191" s="217"/>
      <c r="BL191" s="217"/>
      <c r="BM191" s="184"/>
      <c r="BN191" s="217"/>
      <c r="BO191" s="217"/>
      <c r="BP191" s="217"/>
      <c r="BQ191" s="217"/>
      <c r="BR191" s="217"/>
    </row>
    <row r="192" customFormat="false" ht="15" hidden="false" customHeight="true" outlineLevel="0" collapsed="false">
      <c r="C192" s="200"/>
      <c r="D192" s="201"/>
      <c r="E192" s="202"/>
      <c r="F192" s="202"/>
      <c r="G192" s="202"/>
      <c r="H192" s="202"/>
      <c r="I192" s="202"/>
      <c r="J192" s="202"/>
      <c r="K192" s="203"/>
      <c r="L192" s="203"/>
      <c r="M192" s="204"/>
      <c r="N192" s="204"/>
      <c r="O192" s="205"/>
      <c r="P192" s="206"/>
      <c r="Q192" s="210"/>
      <c r="R192" s="211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  <c r="AF192" s="212"/>
      <c r="AG192" s="212"/>
      <c r="AH192" s="218"/>
      <c r="AI192" s="219" t="s">
        <v>186</v>
      </c>
      <c r="AJ192" s="230" t="s">
        <v>135</v>
      </c>
      <c r="AK192" s="221" t="s">
        <v>55</v>
      </c>
      <c r="AL192" s="221"/>
      <c r="AM192" s="221"/>
      <c r="AN192" s="221"/>
      <c r="AO192" s="221"/>
      <c r="AP192" s="221"/>
      <c r="AQ192" s="221"/>
      <c r="AR192" s="221"/>
      <c r="AS192" s="231" t="n">
        <v>1357.7</v>
      </c>
      <c r="AT192" s="231" t="n">
        <v>1357.7</v>
      </c>
      <c r="AU192" s="222" t="n">
        <v>0</v>
      </c>
      <c r="AV192" s="222" t="n">
        <v>0</v>
      </c>
      <c r="AW192" s="232" t="n">
        <f aca="false">AX192+AY192+AZ192</f>
        <v>0</v>
      </c>
      <c r="AX192" s="233"/>
      <c r="AY192" s="233"/>
      <c r="AZ192" s="233"/>
      <c r="BA192" s="222" t="n">
        <f aca="false">AS192-AT192-AW192</f>
        <v>0</v>
      </c>
      <c r="BB192" s="222" t="n">
        <f aca="false">AX192-AU192</f>
        <v>0</v>
      </c>
      <c r="BC192" s="224"/>
      <c r="BD192" s="224"/>
      <c r="BE192" s="226"/>
      <c r="BF192" s="224"/>
      <c r="BG192" s="227"/>
      <c r="BH192" s="228"/>
      <c r="BI192" s="209" t="n">
        <v>0</v>
      </c>
      <c r="BJ192" s="217"/>
      <c r="BK192" s="217"/>
      <c r="BM192" s="183" t="str">
        <f aca="false">AJ192 &amp; BI192</f>
        <v>Амортизационные отчисления0</v>
      </c>
      <c r="BN192" s="217"/>
      <c r="BO192" s="217"/>
      <c r="BP192" s="217"/>
      <c r="BQ192" s="217"/>
      <c r="CB192" s="183" t="str">
        <f aca="false">AJ192 &amp; AK192</f>
        <v>Амортизационные отчислениянет</v>
      </c>
      <c r="CC192" s="184"/>
    </row>
    <row r="193" customFormat="false" ht="11.25" hidden="false" customHeight="true" outlineLevel="0" collapsed="false">
      <c r="C193" s="200"/>
      <c r="D193" s="201" t="n">
        <v>44</v>
      </c>
      <c r="E193" s="202" t="s">
        <v>172</v>
      </c>
      <c r="F193" s="202" t="s">
        <v>173</v>
      </c>
      <c r="G193" s="202" t="s">
        <v>235</v>
      </c>
      <c r="H193" s="202" t="s">
        <v>175</v>
      </c>
      <c r="I193" s="202" t="s">
        <v>175</v>
      </c>
      <c r="J193" s="202" t="s">
        <v>176</v>
      </c>
      <c r="K193" s="203" t="n">
        <v>5</v>
      </c>
      <c r="L193" s="203" t="n">
        <v>2023</v>
      </c>
      <c r="M193" s="204" t="s">
        <v>177</v>
      </c>
      <c r="N193" s="204" t="n">
        <v>2023</v>
      </c>
      <c r="O193" s="205" t="n">
        <v>0</v>
      </c>
      <c r="P193" s="206" t="n">
        <v>0</v>
      </c>
      <c r="Q193" s="207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9"/>
      <c r="BJ193" s="184"/>
      <c r="BK193" s="184"/>
      <c r="BL193" s="184"/>
      <c r="BM193" s="184"/>
      <c r="BN193" s="184"/>
      <c r="BO193" s="184"/>
    </row>
    <row r="194" customFormat="false" ht="11.25" hidden="false" customHeight="true" outlineLevel="0" collapsed="false">
      <c r="C194" s="200"/>
      <c r="D194" s="201"/>
      <c r="E194" s="202"/>
      <c r="F194" s="202"/>
      <c r="G194" s="202"/>
      <c r="H194" s="202"/>
      <c r="I194" s="202"/>
      <c r="J194" s="202"/>
      <c r="K194" s="203"/>
      <c r="L194" s="203"/>
      <c r="M194" s="204"/>
      <c r="N194" s="204"/>
      <c r="O194" s="205"/>
      <c r="P194" s="206"/>
      <c r="Q194" s="210"/>
      <c r="R194" s="211" t="n">
        <v>1</v>
      </c>
      <c r="S194" s="212" t="s">
        <v>178</v>
      </c>
      <c r="T194" s="212" t="s">
        <v>213</v>
      </c>
      <c r="U194" s="212" t="s">
        <v>180</v>
      </c>
      <c r="V194" s="212" t="s">
        <v>181</v>
      </c>
      <c r="W194" s="212" t="s">
        <v>181</v>
      </c>
      <c r="X194" s="212" t="s">
        <v>176</v>
      </c>
      <c r="Y194" s="212" t="s">
        <v>182</v>
      </c>
      <c r="Z194" s="212" t="s">
        <v>183</v>
      </c>
      <c r="AA194" s="212" t="s">
        <v>214</v>
      </c>
      <c r="AB194" s="212" t="s">
        <v>215</v>
      </c>
      <c r="AC194" s="212" t="s">
        <v>175</v>
      </c>
      <c r="AD194" s="212" t="s">
        <v>175</v>
      </c>
      <c r="AE194" s="212" t="s">
        <v>176</v>
      </c>
      <c r="AF194" s="212" t="s">
        <v>182</v>
      </c>
      <c r="AG194" s="212" t="s">
        <v>183</v>
      </c>
      <c r="AH194" s="213"/>
      <c r="AI194" s="214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161"/>
      <c r="BD194" s="161"/>
      <c r="BE194" s="161"/>
      <c r="BF194" s="161"/>
      <c r="BG194" s="161"/>
      <c r="BH194" s="161"/>
      <c r="BI194" s="209"/>
      <c r="BJ194" s="217"/>
      <c r="BK194" s="217"/>
      <c r="BL194" s="217"/>
      <c r="BM194" s="184"/>
      <c r="BN194" s="217"/>
      <c r="BO194" s="217"/>
      <c r="BP194" s="217"/>
      <c r="BQ194" s="217"/>
      <c r="BR194" s="217"/>
    </row>
    <row r="195" customFormat="false" ht="15" hidden="false" customHeight="true" outlineLevel="0" collapsed="false">
      <c r="C195" s="200"/>
      <c r="D195" s="201"/>
      <c r="E195" s="202"/>
      <c r="F195" s="202"/>
      <c r="G195" s="202"/>
      <c r="H195" s="202"/>
      <c r="I195" s="202"/>
      <c r="J195" s="202"/>
      <c r="K195" s="203"/>
      <c r="L195" s="203"/>
      <c r="M195" s="204"/>
      <c r="N195" s="204"/>
      <c r="O195" s="205"/>
      <c r="P195" s="206"/>
      <c r="Q195" s="210"/>
      <c r="R195" s="211"/>
      <c r="S195" s="212"/>
      <c r="T195" s="212"/>
      <c r="U195" s="212"/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8"/>
      <c r="AI195" s="219" t="s">
        <v>186</v>
      </c>
      <c r="AJ195" s="220" t="s">
        <v>135</v>
      </c>
      <c r="AK195" s="221" t="s">
        <v>55</v>
      </c>
      <c r="AL195" s="221"/>
      <c r="AM195" s="221"/>
      <c r="AN195" s="221"/>
      <c r="AO195" s="221"/>
      <c r="AP195" s="221"/>
      <c r="AQ195" s="221"/>
      <c r="AR195" s="221"/>
      <c r="AS195" s="222" t="n">
        <v>0</v>
      </c>
      <c r="AT195" s="222" t="n">
        <v>0</v>
      </c>
      <c r="AU195" s="222" t="n">
        <v>0</v>
      </c>
      <c r="AV195" s="222" t="n">
        <v>0</v>
      </c>
      <c r="AW195" s="223" t="n">
        <f aca="false">AX195+AY195+AZ195</f>
        <v>0</v>
      </c>
      <c r="AX195" s="224"/>
      <c r="AY195" s="224"/>
      <c r="AZ195" s="225"/>
      <c r="BA195" s="222" t="n">
        <f aca="false">AS195-AT195-AW195</f>
        <v>0</v>
      </c>
      <c r="BB195" s="222" t="n">
        <f aca="false">AX195-AU195</f>
        <v>0</v>
      </c>
      <c r="BC195" s="224"/>
      <c r="BD195" s="224"/>
      <c r="BE195" s="226"/>
      <c r="BF195" s="224"/>
      <c r="BG195" s="227"/>
      <c r="BH195" s="228"/>
      <c r="BI195" s="209" t="n">
        <v>0</v>
      </c>
      <c r="BJ195" s="217"/>
      <c r="BK195" s="217"/>
      <c r="BM195" s="183" t="str">
        <f aca="false">AJ195 &amp; BI195</f>
        <v>Амортизационные отчисления0</v>
      </c>
      <c r="BN195" s="217"/>
      <c r="BO195" s="217"/>
      <c r="BP195" s="217"/>
      <c r="BQ195" s="217"/>
      <c r="CB195" s="183" t="str">
        <f aca="false">AJ195 &amp; AK195</f>
        <v>Амортизационные отчислениянет</v>
      </c>
      <c r="CC195" s="184"/>
    </row>
    <row r="196" customFormat="false" ht="15" hidden="false" customHeight="true" outlineLevel="0" collapsed="false">
      <c r="C196" s="200"/>
      <c r="D196" s="201"/>
      <c r="E196" s="202"/>
      <c r="F196" s="202"/>
      <c r="G196" s="202"/>
      <c r="H196" s="202"/>
      <c r="I196" s="202"/>
      <c r="J196" s="202"/>
      <c r="K196" s="203"/>
      <c r="L196" s="203"/>
      <c r="M196" s="204"/>
      <c r="N196" s="204"/>
      <c r="O196" s="205"/>
      <c r="P196" s="206"/>
      <c r="Q196" s="210"/>
      <c r="R196" s="211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2"/>
      <c r="AH196" s="218"/>
      <c r="AI196" s="219" t="s">
        <v>140</v>
      </c>
      <c r="AJ196" s="220" t="s">
        <v>133</v>
      </c>
      <c r="AK196" s="221" t="s">
        <v>55</v>
      </c>
      <c r="AL196" s="221"/>
      <c r="AM196" s="221"/>
      <c r="AN196" s="221"/>
      <c r="AO196" s="221"/>
      <c r="AP196" s="221"/>
      <c r="AQ196" s="221"/>
      <c r="AR196" s="221"/>
      <c r="AS196" s="222" t="n">
        <v>0</v>
      </c>
      <c r="AT196" s="222" t="n">
        <v>0</v>
      </c>
      <c r="AU196" s="222" t="n">
        <v>0</v>
      </c>
      <c r="AV196" s="222" t="n">
        <v>0</v>
      </c>
      <c r="AW196" s="223" t="n">
        <f aca="false">AX196+AY196+AZ196</f>
        <v>0</v>
      </c>
      <c r="AX196" s="224"/>
      <c r="AY196" s="224"/>
      <c r="AZ196" s="225"/>
      <c r="BA196" s="222" t="n">
        <f aca="false">AS196-AT196-AW196</f>
        <v>0</v>
      </c>
      <c r="BB196" s="222" t="n">
        <f aca="false">AX196-AU196</f>
        <v>0</v>
      </c>
      <c r="BC196" s="224"/>
      <c r="BD196" s="224"/>
      <c r="BE196" s="226"/>
      <c r="BF196" s="224"/>
      <c r="BG196" s="227"/>
      <c r="BH196" s="228"/>
      <c r="BI196" s="209" t="n">
        <v>0</v>
      </c>
      <c r="BJ196" s="217"/>
      <c r="BK196" s="217"/>
      <c r="BM196" s="183" t="str">
        <f aca="false">AJ196 &amp; BI196</f>
        <v>Прибыль направляемая на инвестиции0</v>
      </c>
      <c r="BN196" s="217"/>
      <c r="BO196" s="217"/>
      <c r="BP196" s="217"/>
      <c r="BQ196" s="217"/>
      <c r="CB196" s="183" t="str">
        <f aca="false">AJ196 &amp; AK196</f>
        <v>Прибыль направляемая на инвестициинет</v>
      </c>
      <c r="CC196" s="184"/>
    </row>
    <row r="197" customFormat="false" ht="11.25" hidden="false" customHeight="true" outlineLevel="0" collapsed="false">
      <c r="C197" s="200"/>
      <c r="D197" s="201" t="n">
        <v>45</v>
      </c>
      <c r="E197" s="202" t="s">
        <v>172</v>
      </c>
      <c r="F197" s="202" t="s">
        <v>173</v>
      </c>
      <c r="G197" s="202" t="s">
        <v>236</v>
      </c>
      <c r="H197" s="202" t="s">
        <v>175</v>
      </c>
      <c r="I197" s="202" t="s">
        <v>175</v>
      </c>
      <c r="J197" s="202" t="s">
        <v>176</v>
      </c>
      <c r="K197" s="203" t="n">
        <v>5</v>
      </c>
      <c r="L197" s="203" t="n">
        <v>2020</v>
      </c>
      <c r="M197" s="204" t="s">
        <v>177</v>
      </c>
      <c r="N197" s="204" t="n">
        <v>2023</v>
      </c>
      <c r="O197" s="205" t="n">
        <v>10.978229693204</v>
      </c>
      <c r="P197" s="206" t="n">
        <v>10.98</v>
      </c>
      <c r="Q197" s="207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208"/>
      <c r="AV197" s="208"/>
      <c r="AW197" s="208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  <c r="BI197" s="209"/>
      <c r="BJ197" s="184"/>
      <c r="BK197" s="184"/>
      <c r="BL197" s="184"/>
      <c r="BM197" s="184"/>
      <c r="BN197" s="184"/>
      <c r="BO197" s="184"/>
    </row>
    <row r="198" customFormat="false" ht="11.25" hidden="false" customHeight="true" outlineLevel="0" collapsed="false">
      <c r="C198" s="200"/>
      <c r="D198" s="201"/>
      <c r="E198" s="202"/>
      <c r="F198" s="202"/>
      <c r="G198" s="202"/>
      <c r="H198" s="202"/>
      <c r="I198" s="202"/>
      <c r="J198" s="202"/>
      <c r="K198" s="203"/>
      <c r="L198" s="203"/>
      <c r="M198" s="204"/>
      <c r="N198" s="204"/>
      <c r="O198" s="205"/>
      <c r="P198" s="206"/>
      <c r="Q198" s="210"/>
      <c r="R198" s="211" t="n">
        <v>1</v>
      </c>
      <c r="S198" s="212" t="s">
        <v>178</v>
      </c>
      <c r="T198" s="212" t="s">
        <v>213</v>
      </c>
      <c r="U198" s="212" t="s">
        <v>180</v>
      </c>
      <c r="V198" s="212" t="s">
        <v>181</v>
      </c>
      <c r="W198" s="212" t="s">
        <v>181</v>
      </c>
      <c r="X198" s="212" t="s">
        <v>176</v>
      </c>
      <c r="Y198" s="212" t="s">
        <v>182</v>
      </c>
      <c r="Z198" s="212" t="s">
        <v>183</v>
      </c>
      <c r="AA198" s="212" t="s">
        <v>214</v>
      </c>
      <c r="AB198" s="212" t="s">
        <v>215</v>
      </c>
      <c r="AC198" s="212" t="s">
        <v>175</v>
      </c>
      <c r="AD198" s="212" t="s">
        <v>175</v>
      </c>
      <c r="AE198" s="212" t="s">
        <v>176</v>
      </c>
      <c r="AF198" s="212" t="s">
        <v>182</v>
      </c>
      <c r="AG198" s="212" t="s">
        <v>183</v>
      </c>
      <c r="AH198" s="213"/>
      <c r="AI198" s="214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161"/>
      <c r="BD198" s="161"/>
      <c r="BE198" s="161"/>
      <c r="BF198" s="161"/>
      <c r="BG198" s="161"/>
      <c r="BH198" s="161"/>
      <c r="BI198" s="209"/>
      <c r="BJ198" s="217"/>
      <c r="BK198" s="217"/>
      <c r="BL198" s="217"/>
      <c r="BM198" s="184"/>
      <c r="BN198" s="217"/>
      <c r="BO198" s="217"/>
      <c r="BP198" s="217"/>
      <c r="BQ198" s="217"/>
      <c r="BR198" s="217"/>
    </row>
    <row r="199" customFormat="false" ht="15" hidden="false" customHeight="true" outlineLevel="0" collapsed="false">
      <c r="C199" s="200"/>
      <c r="D199" s="201"/>
      <c r="E199" s="202"/>
      <c r="F199" s="202"/>
      <c r="G199" s="202"/>
      <c r="H199" s="202"/>
      <c r="I199" s="202"/>
      <c r="J199" s="202"/>
      <c r="K199" s="203"/>
      <c r="L199" s="203"/>
      <c r="M199" s="204"/>
      <c r="N199" s="204"/>
      <c r="O199" s="205"/>
      <c r="P199" s="206"/>
      <c r="Q199" s="210"/>
      <c r="R199" s="211"/>
      <c r="S199" s="212"/>
      <c r="T199" s="212"/>
      <c r="U199" s="212"/>
      <c r="V199" s="212"/>
      <c r="W199" s="212"/>
      <c r="X199" s="212"/>
      <c r="Y199" s="212"/>
      <c r="Z199" s="212"/>
      <c r="AA199" s="212"/>
      <c r="AB199" s="212"/>
      <c r="AC199" s="212"/>
      <c r="AD199" s="212"/>
      <c r="AE199" s="212"/>
      <c r="AF199" s="212"/>
      <c r="AG199" s="212"/>
      <c r="AH199" s="218"/>
      <c r="AI199" s="219" t="s">
        <v>186</v>
      </c>
      <c r="AJ199" s="220" t="s">
        <v>135</v>
      </c>
      <c r="AK199" s="221" t="s">
        <v>55</v>
      </c>
      <c r="AL199" s="221"/>
      <c r="AM199" s="221"/>
      <c r="AN199" s="221"/>
      <c r="AO199" s="221"/>
      <c r="AP199" s="221"/>
      <c r="AQ199" s="221"/>
      <c r="AR199" s="221"/>
      <c r="AS199" s="222" t="n">
        <v>2823.253</v>
      </c>
      <c r="AT199" s="222" t="n">
        <v>759</v>
      </c>
      <c r="AU199" s="222" t="n">
        <v>0</v>
      </c>
      <c r="AV199" s="222" t="n">
        <v>0</v>
      </c>
      <c r="AW199" s="223" t="n">
        <f aca="false">AX199+AY199+AZ199</f>
        <v>0</v>
      </c>
      <c r="AX199" s="224"/>
      <c r="AY199" s="224"/>
      <c r="AZ199" s="225"/>
      <c r="BA199" s="222" t="n">
        <f aca="false">AS199-AT199-AW199</f>
        <v>2064.253</v>
      </c>
      <c r="BB199" s="222" t="n">
        <f aca="false">AX199-AU199</f>
        <v>0</v>
      </c>
      <c r="BC199" s="224"/>
      <c r="BD199" s="224"/>
      <c r="BE199" s="226"/>
      <c r="BF199" s="224"/>
      <c r="BG199" s="227"/>
      <c r="BH199" s="228"/>
      <c r="BI199" s="209" t="n">
        <v>0</v>
      </c>
      <c r="BJ199" s="217"/>
      <c r="BK199" s="217"/>
      <c r="BM199" s="183" t="str">
        <f aca="false">AJ199 &amp; BI199</f>
        <v>Амортизационные отчисления0</v>
      </c>
      <c r="BN199" s="217"/>
      <c r="BO199" s="217"/>
      <c r="BP199" s="217"/>
      <c r="BQ199" s="217"/>
      <c r="CB199" s="183" t="str">
        <f aca="false">AJ199 &amp; AK199</f>
        <v>Амортизационные отчислениянет</v>
      </c>
      <c r="CC199" s="184"/>
    </row>
    <row r="200" customFormat="false" ht="15" hidden="false" customHeight="true" outlineLevel="0" collapsed="false">
      <c r="C200" s="200"/>
      <c r="D200" s="201"/>
      <c r="E200" s="202"/>
      <c r="F200" s="202"/>
      <c r="G200" s="202"/>
      <c r="H200" s="202"/>
      <c r="I200" s="202"/>
      <c r="J200" s="202"/>
      <c r="K200" s="203"/>
      <c r="L200" s="203"/>
      <c r="M200" s="204"/>
      <c r="N200" s="204"/>
      <c r="O200" s="205"/>
      <c r="P200" s="206"/>
      <c r="Q200" s="210"/>
      <c r="R200" s="211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/>
      <c r="AF200" s="212"/>
      <c r="AG200" s="212"/>
      <c r="AH200" s="218"/>
      <c r="AI200" s="219" t="s">
        <v>140</v>
      </c>
      <c r="AJ200" s="220" t="s">
        <v>133</v>
      </c>
      <c r="AK200" s="221" t="s">
        <v>55</v>
      </c>
      <c r="AL200" s="221"/>
      <c r="AM200" s="221"/>
      <c r="AN200" s="221"/>
      <c r="AO200" s="221"/>
      <c r="AP200" s="221"/>
      <c r="AQ200" s="221"/>
      <c r="AR200" s="221"/>
      <c r="AS200" s="222" t="n">
        <v>4090.43</v>
      </c>
      <c r="AT200" s="222" t="n">
        <v>0</v>
      </c>
      <c r="AU200" s="222" t="n">
        <v>0</v>
      </c>
      <c r="AV200" s="222" t="n">
        <v>0</v>
      </c>
      <c r="AW200" s="223" t="n">
        <f aca="false">AX200+AY200+AZ200</f>
        <v>0</v>
      </c>
      <c r="AX200" s="224"/>
      <c r="AY200" s="224"/>
      <c r="AZ200" s="225"/>
      <c r="BA200" s="222" t="n">
        <f aca="false">AS200-AT200-AW200</f>
        <v>4090.43</v>
      </c>
      <c r="BB200" s="222" t="n">
        <f aca="false">AX200-AU200</f>
        <v>0</v>
      </c>
      <c r="BC200" s="224"/>
      <c r="BD200" s="224"/>
      <c r="BE200" s="226"/>
      <c r="BF200" s="224"/>
      <c r="BG200" s="227"/>
      <c r="BH200" s="228"/>
      <c r="BI200" s="209" t="n">
        <v>0</v>
      </c>
      <c r="BJ200" s="217"/>
      <c r="BK200" s="217"/>
      <c r="BM200" s="183" t="str">
        <f aca="false">AJ200 &amp; BI200</f>
        <v>Прибыль направляемая на инвестиции0</v>
      </c>
      <c r="BN200" s="217"/>
      <c r="BO200" s="217"/>
      <c r="BP200" s="217"/>
      <c r="BQ200" s="217"/>
      <c r="CB200" s="183" t="str">
        <f aca="false">AJ200 &amp; AK200</f>
        <v>Прибыль направляемая на инвестициинет</v>
      </c>
      <c r="CC200" s="184"/>
    </row>
    <row r="201" customFormat="false" ht="11.25" hidden="false" customHeight="true" outlineLevel="0" collapsed="false">
      <c r="C201" s="200"/>
      <c r="D201" s="201" t="n">
        <v>46</v>
      </c>
      <c r="E201" s="202" t="s">
        <v>172</v>
      </c>
      <c r="F201" s="202" t="s">
        <v>173</v>
      </c>
      <c r="G201" s="202" t="s">
        <v>237</v>
      </c>
      <c r="H201" s="202" t="s">
        <v>175</v>
      </c>
      <c r="I201" s="202" t="s">
        <v>175</v>
      </c>
      <c r="J201" s="202" t="s">
        <v>176</v>
      </c>
      <c r="K201" s="203" t="n">
        <v>5</v>
      </c>
      <c r="L201" s="203" t="n">
        <v>2022</v>
      </c>
      <c r="M201" s="204" t="s">
        <v>209</v>
      </c>
      <c r="N201" s="204" t="n">
        <v>2019</v>
      </c>
      <c r="O201" s="205" t="n">
        <v>100</v>
      </c>
      <c r="P201" s="206" t="n">
        <v>100</v>
      </c>
      <c r="Q201" s="207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  <c r="BI201" s="209"/>
      <c r="BJ201" s="184"/>
      <c r="BK201" s="184"/>
      <c r="BL201" s="184"/>
      <c r="BM201" s="184"/>
      <c r="BN201" s="184"/>
      <c r="BO201" s="184"/>
    </row>
    <row r="202" customFormat="false" ht="11.25" hidden="false" customHeight="true" outlineLevel="0" collapsed="false">
      <c r="C202" s="200"/>
      <c r="D202" s="201"/>
      <c r="E202" s="202"/>
      <c r="F202" s="202"/>
      <c r="G202" s="202"/>
      <c r="H202" s="202"/>
      <c r="I202" s="202"/>
      <c r="J202" s="202"/>
      <c r="K202" s="203"/>
      <c r="L202" s="203"/>
      <c r="M202" s="204"/>
      <c r="N202" s="204"/>
      <c r="O202" s="205"/>
      <c r="P202" s="206"/>
      <c r="Q202" s="210"/>
      <c r="R202" s="211" t="n">
        <v>1</v>
      </c>
      <c r="S202" s="212" t="s">
        <v>178</v>
      </c>
      <c r="T202" s="212" t="s">
        <v>238</v>
      </c>
      <c r="U202" s="212" t="s">
        <v>180</v>
      </c>
      <c r="V202" s="212" t="s">
        <v>181</v>
      </c>
      <c r="W202" s="212" t="s">
        <v>181</v>
      </c>
      <c r="X202" s="212" t="s">
        <v>176</v>
      </c>
      <c r="Y202" s="212" t="s">
        <v>182</v>
      </c>
      <c r="Z202" s="212" t="s">
        <v>183</v>
      </c>
      <c r="AA202" s="212" t="s">
        <v>239</v>
      </c>
      <c r="AB202" s="212" t="s">
        <v>240</v>
      </c>
      <c r="AC202" s="212" t="s">
        <v>175</v>
      </c>
      <c r="AD202" s="212" t="s">
        <v>175</v>
      </c>
      <c r="AE202" s="212" t="s">
        <v>176</v>
      </c>
      <c r="AF202" s="212" t="s">
        <v>182</v>
      </c>
      <c r="AG202" s="212" t="s">
        <v>183</v>
      </c>
      <c r="AH202" s="213"/>
      <c r="AI202" s="214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6"/>
      <c r="AT202" s="216"/>
      <c r="AU202" s="216"/>
      <c r="AV202" s="216"/>
      <c r="AW202" s="216"/>
      <c r="AX202" s="216"/>
      <c r="AY202" s="216"/>
      <c r="AZ202" s="216"/>
      <c r="BA202" s="216"/>
      <c r="BB202" s="216"/>
      <c r="BC202" s="161"/>
      <c r="BD202" s="161"/>
      <c r="BE202" s="161"/>
      <c r="BF202" s="161"/>
      <c r="BG202" s="161"/>
      <c r="BH202" s="161"/>
      <c r="BI202" s="209"/>
      <c r="BJ202" s="217"/>
      <c r="BK202" s="217"/>
      <c r="BL202" s="217"/>
      <c r="BM202" s="184"/>
      <c r="BN202" s="217"/>
      <c r="BO202" s="217"/>
      <c r="BP202" s="217"/>
      <c r="BQ202" s="217"/>
      <c r="BR202" s="217"/>
    </row>
    <row r="203" customFormat="false" ht="15" hidden="false" customHeight="true" outlineLevel="0" collapsed="false">
      <c r="C203" s="200"/>
      <c r="D203" s="201"/>
      <c r="E203" s="202"/>
      <c r="F203" s="202"/>
      <c r="G203" s="202"/>
      <c r="H203" s="202"/>
      <c r="I203" s="202"/>
      <c r="J203" s="202"/>
      <c r="K203" s="203"/>
      <c r="L203" s="203"/>
      <c r="M203" s="204"/>
      <c r="N203" s="204"/>
      <c r="O203" s="205"/>
      <c r="P203" s="206"/>
      <c r="Q203" s="210"/>
      <c r="R203" s="211"/>
      <c r="S203" s="212"/>
      <c r="T203" s="212"/>
      <c r="U203" s="212"/>
      <c r="V203" s="212"/>
      <c r="W203" s="212"/>
      <c r="X203" s="212"/>
      <c r="Y203" s="212"/>
      <c r="Z203" s="212"/>
      <c r="AA203" s="212"/>
      <c r="AB203" s="212"/>
      <c r="AC203" s="212"/>
      <c r="AD203" s="212"/>
      <c r="AE203" s="212"/>
      <c r="AF203" s="212"/>
      <c r="AG203" s="212"/>
      <c r="AH203" s="218"/>
      <c r="AI203" s="219" t="s">
        <v>186</v>
      </c>
      <c r="AJ203" s="230" t="s">
        <v>135</v>
      </c>
      <c r="AK203" s="221" t="s">
        <v>55</v>
      </c>
      <c r="AL203" s="221"/>
      <c r="AM203" s="221"/>
      <c r="AN203" s="221"/>
      <c r="AO203" s="221"/>
      <c r="AP203" s="221"/>
      <c r="AQ203" s="221"/>
      <c r="AR203" s="221"/>
      <c r="AS203" s="231" t="n">
        <v>1977.06</v>
      </c>
      <c r="AT203" s="231" t="n">
        <v>1977.06</v>
      </c>
      <c r="AU203" s="222" t="n">
        <v>93.22</v>
      </c>
      <c r="AV203" s="222" t="n">
        <v>0</v>
      </c>
      <c r="AW203" s="232" t="n">
        <f aca="false">AX203+AY203+AZ203</f>
        <v>0</v>
      </c>
      <c r="AX203" s="233"/>
      <c r="AY203" s="233"/>
      <c r="AZ203" s="233"/>
      <c r="BA203" s="222" t="n">
        <f aca="false">AS203-AT203-AW203</f>
        <v>0</v>
      </c>
      <c r="BB203" s="222" t="n">
        <f aca="false">AX203-AU203</f>
        <v>-93.22</v>
      </c>
      <c r="BC203" s="224"/>
      <c r="BD203" s="224"/>
      <c r="BE203" s="226" t="s">
        <v>210</v>
      </c>
      <c r="BF203" s="224" t="n">
        <f aca="false">AU203</f>
        <v>93.22</v>
      </c>
      <c r="BG203" s="226" t="s">
        <v>210</v>
      </c>
      <c r="BH203" s="234"/>
      <c r="BI203" s="209" t="n">
        <v>0</v>
      </c>
      <c r="BJ203" s="217"/>
      <c r="BK203" s="217"/>
      <c r="BM203" s="183" t="str">
        <f aca="false">AJ203 &amp; BI203</f>
        <v>Амортизационные отчисления0</v>
      </c>
      <c r="BN203" s="217"/>
      <c r="BO203" s="217"/>
      <c r="BP203" s="217"/>
      <c r="BQ203" s="217"/>
      <c r="CB203" s="183" t="str">
        <f aca="false">AJ203 &amp; AK203</f>
        <v>Амортизационные отчислениянет</v>
      </c>
      <c r="CC203" s="184"/>
    </row>
    <row r="204" customFormat="false" ht="11.25" hidden="false" customHeight="true" outlineLevel="0" collapsed="false">
      <c r="C204" s="200"/>
      <c r="D204" s="201" t="n">
        <v>47</v>
      </c>
      <c r="E204" s="202" t="s">
        <v>172</v>
      </c>
      <c r="F204" s="202" t="s">
        <v>173</v>
      </c>
      <c r="G204" s="202" t="s">
        <v>187</v>
      </c>
      <c r="H204" s="202" t="s">
        <v>175</v>
      </c>
      <c r="I204" s="202" t="s">
        <v>175</v>
      </c>
      <c r="J204" s="202" t="s">
        <v>176</v>
      </c>
      <c r="K204" s="203" t="n">
        <v>5</v>
      </c>
      <c r="L204" s="203" t="n">
        <v>2020</v>
      </c>
      <c r="M204" s="204" t="s">
        <v>177</v>
      </c>
      <c r="N204" s="204" t="n">
        <v>2020</v>
      </c>
      <c r="O204" s="205" t="n">
        <v>100</v>
      </c>
      <c r="P204" s="206" t="n">
        <v>100</v>
      </c>
      <c r="Q204" s="207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208"/>
      <c r="AV204" s="208"/>
      <c r="AW204" s="208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  <c r="BI204" s="209"/>
      <c r="BJ204" s="184"/>
      <c r="BK204" s="184"/>
      <c r="BL204" s="184"/>
      <c r="BM204" s="184"/>
      <c r="BN204" s="184"/>
      <c r="BO204" s="184"/>
    </row>
    <row r="205" customFormat="false" ht="11.25" hidden="false" customHeight="true" outlineLevel="0" collapsed="false">
      <c r="C205" s="200"/>
      <c r="D205" s="201"/>
      <c r="E205" s="202"/>
      <c r="F205" s="202"/>
      <c r="G205" s="202"/>
      <c r="H205" s="202"/>
      <c r="I205" s="202"/>
      <c r="J205" s="202"/>
      <c r="K205" s="203"/>
      <c r="L205" s="203"/>
      <c r="M205" s="204"/>
      <c r="N205" s="204"/>
      <c r="O205" s="205"/>
      <c r="P205" s="206"/>
      <c r="Q205" s="210"/>
      <c r="R205" s="211" t="n">
        <v>1</v>
      </c>
      <c r="S205" s="212" t="s">
        <v>178</v>
      </c>
      <c r="T205" s="212" t="s">
        <v>238</v>
      </c>
      <c r="U205" s="212" t="s">
        <v>180</v>
      </c>
      <c r="V205" s="212" t="s">
        <v>181</v>
      </c>
      <c r="W205" s="212" t="s">
        <v>181</v>
      </c>
      <c r="X205" s="212" t="s">
        <v>176</v>
      </c>
      <c r="Y205" s="212" t="s">
        <v>182</v>
      </c>
      <c r="Z205" s="212" t="s">
        <v>183</v>
      </c>
      <c r="AA205" s="212" t="s">
        <v>239</v>
      </c>
      <c r="AB205" s="212" t="s">
        <v>240</v>
      </c>
      <c r="AC205" s="212" t="s">
        <v>175</v>
      </c>
      <c r="AD205" s="212" t="s">
        <v>175</v>
      </c>
      <c r="AE205" s="212" t="s">
        <v>176</v>
      </c>
      <c r="AF205" s="212" t="s">
        <v>182</v>
      </c>
      <c r="AG205" s="212" t="s">
        <v>183</v>
      </c>
      <c r="AH205" s="213"/>
      <c r="AI205" s="214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6"/>
      <c r="AT205" s="216"/>
      <c r="AU205" s="216"/>
      <c r="AV205" s="216"/>
      <c r="AW205" s="216"/>
      <c r="AX205" s="216"/>
      <c r="AY205" s="216"/>
      <c r="AZ205" s="216"/>
      <c r="BA205" s="216"/>
      <c r="BB205" s="216"/>
      <c r="BC205" s="161"/>
      <c r="BD205" s="161"/>
      <c r="BE205" s="161"/>
      <c r="BF205" s="161"/>
      <c r="BG205" s="161"/>
      <c r="BH205" s="161"/>
      <c r="BI205" s="209"/>
      <c r="BJ205" s="217"/>
      <c r="BK205" s="217"/>
      <c r="BL205" s="217"/>
      <c r="BM205" s="184"/>
      <c r="BN205" s="217"/>
      <c r="BO205" s="217"/>
      <c r="BP205" s="217"/>
      <c r="BQ205" s="217"/>
      <c r="BR205" s="217"/>
    </row>
    <row r="206" customFormat="false" ht="15" hidden="false" customHeight="true" outlineLevel="0" collapsed="false">
      <c r="C206" s="200"/>
      <c r="D206" s="201"/>
      <c r="E206" s="202"/>
      <c r="F206" s="202"/>
      <c r="G206" s="202"/>
      <c r="H206" s="202"/>
      <c r="I206" s="202"/>
      <c r="J206" s="202"/>
      <c r="K206" s="203"/>
      <c r="L206" s="203"/>
      <c r="M206" s="204"/>
      <c r="N206" s="204"/>
      <c r="O206" s="205"/>
      <c r="P206" s="206"/>
      <c r="Q206" s="210"/>
      <c r="R206" s="211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/>
      <c r="AF206" s="212"/>
      <c r="AG206" s="212"/>
      <c r="AH206" s="218"/>
      <c r="AI206" s="219" t="s">
        <v>186</v>
      </c>
      <c r="AJ206" s="230" t="s">
        <v>135</v>
      </c>
      <c r="AK206" s="221" t="s">
        <v>55</v>
      </c>
      <c r="AL206" s="221"/>
      <c r="AM206" s="221"/>
      <c r="AN206" s="221"/>
      <c r="AO206" s="221"/>
      <c r="AP206" s="221"/>
      <c r="AQ206" s="221"/>
      <c r="AR206" s="221"/>
      <c r="AS206" s="231" t="n">
        <v>462.25</v>
      </c>
      <c r="AT206" s="231" t="n">
        <v>462.25</v>
      </c>
      <c r="AU206" s="222" t="n">
        <v>0</v>
      </c>
      <c r="AV206" s="222" t="n">
        <v>0</v>
      </c>
      <c r="AW206" s="232" t="n">
        <f aca="false">AX206+AY206+AZ206</f>
        <v>0</v>
      </c>
      <c r="AX206" s="233"/>
      <c r="AY206" s="233"/>
      <c r="AZ206" s="233"/>
      <c r="BA206" s="222" t="n">
        <f aca="false">AS206-AT206-AW206</f>
        <v>0</v>
      </c>
      <c r="BB206" s="222" t="n">
        <f aca="false">AX206-AU206</f>
        <v>0</v>
      </c>
      <c r="BC206" s="224"/>
      <c r="BD206" s="224"/>
      <c r="BE206" s="226"/>
      <c r="BF206" s="224"/>
      <c r="BG206" s="227"/>
      <c r="BH206" s="228"/>
      <c r="BI206" s="209" t="n">
        <v>0</v>
      </c>
      <c r="BJ206" s="217"/>
      <c r="BK206" s="217"/>
      <c r="BM206" s="183" t="str">
        <f aca="false">AJ206 &amp; BI206</f>
        <v>Амортизационные отчисления0</v>
      </c>
      <c r="BN206" s="217"/>
      <c r="BO206" s="217"/>
      <c r="BP206" s="217"/>
      <c r="BQ206" s="217"/>
      <c r="CB206" s="183" t="str">
        <f aca="false">AJ206 &amp; AK206</f>
        <v>Амортизационные отчислениянет</v>
      </c>
      <c r="CC206" s="184"/>
    </row>
    <row r="207" customFormat="false" ht="11.25" hidden="false" customHeight="true" outlineLevel="0" collapsed="false">
      <c r="C207" s="200"/>
      <c r="D207" s="201" t="n">
        <v>48</v>
      </c>
      <c r="E207" s="202" t="s">
        <v>172</v>
      </c>
      <c r="F207" s="202" t="s">
        <v>173</v>
      </c>
      <c r="G207" s="202" t="s">
        <v>188</v>
      </c>
      <c r="H207" s="202" t="s">
        <v>175</v>
      </c>
      <c r="I207" s="202" t="s">
        <v>175</v>
      </c>
      <c r="J207" s="202" t="s">
        <v>176</v>
      </c>
      <c r="K207" s="203" t="n">
        <v>5</v>
      </c>
      <c r="L207" s="203" t="n">
        <v>2021</v>
      </c>
      <c r="M207" s="204" t="s">
        <v>177</v>
      </c>
      <c r="N207" s="204" t="n">
        <v>2023</v>
      </c>
      <c r="O207" s="205" t="n">
        <v>0</v>
      </c>
      <c r="P207" s="206" t="n">
        <v>0</v>
      </c>
      <c r="Q207" s="207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8"/>
      <c r="AT207" s="208"/>
      <c r="AU207" s="208"/>
      <c r="AV207" s="208"/>
      <c r="AW207" s="208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  <c r="BI207" s="209"/>
      <c r="BJ207" s="184"/>
      <c r="BK207" s="184"/>
      <c r="BL207" s="184"/>
      <c r="BM207" s="184"/>
      <c r="BN207" s="184"/>
      <c r="BO207" s="184"/>
    </row>
    <row r="208" customFormat="false" ht="11.25" hidden="false" customHeight="true" outlineLevel="0" collapsed="false">
      <c r="C208" s="200"/>
      <c r="D208" s="201"/>
      <c r="E208" s="202"/>
      <c r="F208" s="202"/>
      <c r="G208" s="202"/>
      <c r="H208" s="202"/>
      <c r="I208" s="202"/>
      <c r="J208" s="202"/>
      <c r="K208" s="203"/>
      <c r="L208" s="203"/>
      <c r="M208" s="204"/>
      <c r="N208" s="204"/>
      <c r="O208" s="205"/>
      <c r="P208" s="206"/>
      <c r="Q208" s="210"/>
      <c r="R208" s="211" t="n">
        <v>1</v>
      </c>
      <c r="S208" s="212" t="s">
        <v>178</v>
      </c>
      <c r="T208" s="212" t="s">
        <v>238</v>
      </c>
      <c r="U208" s="212" t="s">
        <v>180</v>
      </c>
      <c r="V208" s="212" t="s">
        <v>181</v>
      </c>
      <c r="W208" s="212" t="s">
        <v>181</v>
      </c>
      <c r="X208" s="212" t="s">
        <v>176</v>
      </c>
      <c r="Y208" s="212" t="s">
        <v>182</v>
      </c>
      <c r="Z208" s="212" t="s">
        <v>183</v>
      </c>
      <c r="AA208" s="212" t="s">
        <v>239</v>
      </c>
      <c r="AB208" s="212" t="s">
        <v>240</v>
      </c>
      <c r="AC208" s="212" t="s">
        <v>175</v>
      </c>
      <c r="AD208" s="212" t="s">
        <v>175</v>
      </c>
      <c r="AE208" s="212" t="s">
        <v>176</v>
      </c>
      <c r="AF208" s="212" t="s">
        <v>182</v>
      </c>
      <c r="AG208" s="212" t="s">
        <v>183</v>
      </c>
      <c r="AH208" s="213"/>
      <c r="AI208" s="214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6"/>
      <c r="AT208" s="216"/>
      <c r="AU208" s="216"/>
      <c r="AV208" s="216"/>
      <c r="AW208" s="216"/>
      <c r="AX208" s="216"/>
      <c r="AY208" s="216"/>
      <c r="AZ208" s="216"/>
      <c r="BA208" s="216"/>
      <c r="BB208" s="216"/>
      <c r="BC208" s="161"/>
      <c r="BD208" s="161"/>
      <c r="BE208" s="161"/>
      <c r="BF208" s="161"/>
      <c r="BG208" s="161"/>
      <c r="BH208" s="161"/>
      <c r="BI208" s="209"/>
      <c r="BJ208" s="217"/>
      <c r="BK208" s="217"/>
      <c r="BL208" s="217"/>
      <c r="BM208" s="184"/>
      <c r="BN208" s="217"/>
      <c r="BO208" s="217"/>
      <c r="BP208" s="217"/>
      <c r="BQ208" s="217"/>
      <c r="BR208" s="217"/>
    </row>
    <row r="209" customFormat="false" ht="15" hidden="false" customHeight="true" outlineLevel="0" collapsed="false">
      <c r="C209" s="200"/>
      <c r="D209" s="201"/>
      <c r="E209" s="202"/>
      <c r="F209" s="202"/>
      <c r="G209" s="202"/>
      <c r="H209" s="202"/>
      <c r="I209" s="202"/>
      <c r="J209" s="202"/>
      <c r="K209" s="203"/>
      <c r="L209" s="203"/>
      <c r="M209" s="204"/>
      <c r="N209" s="204"/>
      <c r="O209" s="205"/>
      <c r="P209" s="206"/>
      <c r="Q209" s="210"/>
      <c r="R209" s="211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/>
      <c r="AF209" s="212"/>
      <c r="AG209" s="212"/>
      <c r="AH209" s="218"/>
      <c r="AI209" s="219" t="s">
        <v>186</v>
      </c>
      <c r="AJ209" s="230" t="s">
        <v>135</v>
      </c>
      <c r="AK209" s="221" t="s">
        <v>55</v>
      </c>
      <c r="AL209" s="221"/>
      <c r="AM209" s="221"/>
      <c r="AN209" s="221"/>
      <c r="AO209" s="221"/>
      <c r="AP209" s="221"/>
      <c r="AQ209" s="221"/>
      <c r="AR209" s="221"/>
      <c r="AS209" s="231" t="n">
        <v>243.26323</v>
      </c>
      <c r="AT209" s="231" t="n">
        <v>0</v>
      </c>
      <c r="AU209" s="222" t="n">
        <v>243.26323</v>
      </c>
      <c r="AV209" s="222" t="n">
        <v>4.89144</v>
      </c>
      <c r="AW209" s="232" t="n">
        <f aca="false">AX209+AY209+AZ209</f>
        <v>4.89144</v>
      </c>
      <c r="AX209" s="233" t="n">
        <v>4.89144</v>
      </c>
      <c r="AY209" s="233"/>
      <c r="AZ209" s="233"/>
      <c r="BA209" s="222" t="n">
        <f aca="false">AS209-AT209-AW209</f>
        <v>238.37179</v>
      </c>
      <c r="BB209" s="222" t="n">
        <f aca="false">AX209-AU209</f>
        <v>-238.37179</v>
      </c>
      <c r="BC209" s="224"/>
      <c r="BD209" s="224"/>
      <c r="BE209" s="229" t="s">
        <v>189</v>
      </c>
      <c r="BF209" s="224" t="n">
        <f aca="false">BA209</f>
        <v>238.37179</v>
      </c>
      <c r="BG209" s="229" t="s">
        <v>189</v>
      </c>
      <c r="BH209" s="234"/>
      <c r="BI209" s="209" t="n">
        <v>0</v>
      </c>
      <c r="BJ209" s="217"/>
      <c r="BK209" s="217"/>
      <c r="BM209" s="183" t="str">
        <f aca="false">AJ209 &amp; BI209</f>
        <v>Амортизационные отчисления0</v>
      </c>
      <c r="BN209" s="217"/>
      <c r="BO209" s="217"/>
      <c r="BP209" s="217"/>
      <c r="BQ209" s="217"/>
      <c r="CB209" s="183" t="str">
        <f aca="false">AJ209 &amp; AK209</f>
        <v>Амортизационные отчислениянет</v>
      </c>
      <c r="CC209" s="184"/>
    </row>
    <row r="210" customFormat="false" ht="11.25" hidden="false" customHeight="true" outlineLevel="0" collapsed="false">
      <c r="C210" s="200"/>
      <c r="D210" s="201" t="n">
        <v>49</v>
      </c>
      <c r="E210" s="202" t="s">
        <v>172</v>
      </c>
      <c r="F210" s="202" t="s">
        <v>173</v>
      </c>
      <c r="G210" s="202" t="s">
        <v>241</v>
      </c>
      <c r="H210" s="202" t="s">
        <v>175</v>
      </c>
      <c r="I210" s="202" t="s">
        <v>175</v>
      </c>
      <c r="J210" s="202" t="s">
        <v>176</v>
      </c>
      <c r="K210" s="203" t="n">
        <v>5</v>
      </c>
      <c r="L210" s="203" t="n">
        <v>2022</v>
      </c>
      <c r="M210" s="204" t="s">
        <v>177</v>
      </c>
      <c r="N210" s="204" t="n">
        <v>2023</v>
      </c>
      <c r="O210" s="205" t="n">
        <v>0</v>
      </c>
      <c r="P210" s="206" t="n">
        <v>0</v>
      </c>
      <c r="Q210" s="207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08"/>
      <c r="AT210" s="208"/>
      <c r="AU210" s="208"/>
      <c r="AV210" s="208"/>
      <c r="AW210" s="208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  <c r="BI210" s="209"/>
      <c r="BJ210" s="184"/>
      <c r="BK210" s="184"/>
      <c r="BL210" s="184"/>
      <c r="BM210" s="184"/>
      <c r="BN210" s="184"/>
      <c r="BO210" s="184"/>
    </row>
    <row r="211" customFormat="false" ht="11.25" hidden="false" customHeight="true" outlineLevel="0" collapsed="false">
      <c r="C211" s="200"/>
      <c r="D211" s="201"/>
      <c r="E211" s="202"/>
      <c r="F211" s="202"/>
      <c r="G211" s="202"/>
      <c r="H211" s="202"/>
      <c r="I211" s="202"/>
      <c r="J211" s="202"/>
      <c r="K211" s="203"/>
      <c r="L211" s="203"/>
      <c r="M211" s="204"/>
      <c r="N211" s="204"/>
      <c r="O211" s="205"/>
      <c r="P211" s="206"/>
      <c r="Q211" s="210"/>
      <c r="R211" s="211" t="n">
        <v>1</v>
      </c>
      <c r="S211" s="212" t="s">
        <v>178</v>
      </c>
      <c r="T211" s="212" t="s">
        <v>213</v>
      </c>
      <c r="U211" s="212" t="s">
        <v>180</v>
      </c>
      <c r="V211" s="212" t="s">
        <v>181</v>
      </c>
      <c r="W211" s="212" t="s">
        <v>181</v>
      </c>
      <c r="X211" s="212" t="s">
        <v>176</v>
      </c>
      <c r="Y211" s="212" t="s">
        <v>182</v>
      </c>
      <c r="Z211" s="212" t="s">
        <v>183</v>
      </c>
      <c r="AA211" s="212" t="s">
        <v>214</v>
      </c>
      <c r="AB211" s="212" t="s">
        <v>215</v>
      </c>
      <c r="AC211" s="212" t="s">
        <v>175</v>
      </c>
      <c r="AD211" s="212" t="s">
        <v>175</v>
      </c>
      <c r="AE211" s="212" t="s">
        <v>176</v>
      </c>
      <c r="AF211" s="212" t="s">
        <v>182</v>
      </c>
      <c r="AG211" s="212" t="s">
        <v>183</v>
      </c>
      <c r="AH211" s="213"/>
      <c r="AI211" s="214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6"/>
      <c r="AT211" s="216"/>
      <c r="AU211" s="216"/>
      <c r="AV211" s="216"/>
      <c r="AW211" s="216"/>
      <c r="AX211" s="216"/>
      <c r="AY211" s="216"/>
      <c r="AZ211" s="216"/>
      <c r="BA211" s="216"/>
      <c r="BB211" s="216"/>
      <c r="BC211" s="161"/>
      <c r="BD211" s="161"/>
      <c r="BE211" s="161"/>
      <c r="BF211" s="161"/>
      <c r="BG211" s="161"/>
      <c r="BH211" s="161"/>
      <c r="BI211" s="209"/>
      <c r="BJ211" s="217"/>
      <c r="BK211" s="217"/>
      <c r="BL211" s="217"/>
      <c r="BM211" s="184"/>
      <c r="BN211" s="217"/>
      <c r="BO211" s="217"/>
      <c r="BP211" s="217"/>
      <c r="BQ211" s="217"/>
      <c r="BR211" s="217"/>
    </row>
    <row r="212" customFormat="false" ht="15" hidden="false" customHeight="true" outlineLevel="0" collapsed="false">
      <c r="C212" s="200"/>
      <c r="D212" s="201"/>
      <c r="E212" s="202"/>
      <c r="F212" s="202"/>
      <c r="G212" s="202"/>
      <c r="H212" s="202"/>
      <c r="I212" s="202"/>
      <c r="J212" s="202"/>
      <c r="K212" s="203"/>
      <c r="L212" s="203"/>
      <c r="M212" s="204"/>
      <c r="N212" s="204"/>
      <c r="O212" s="205"/>
      <c r="P212" s="206"/>
      <c r="Q212" s="210"/>
      <c r="R212" s="211"/>
      <c r="S212" s="212"/>
      <c r="T212" s="212"/>
      <c r="U212" s="212"/>
      <c r="V212" s="212"/>
      <c r="W212" s="212"/>
      <c r="X212" s="212"/>
      <c r="Y212" s="212"/>
      <c r="Z212" s="212"/>
      <c r="AA212" s="212"/>
      <c r="AB212" s="212"/>
      <c r="AC212" s="212"/>
      <c r="AD212" s="212"/>
      <c r="AE212" s="212"/>
      <c r="AF212" s="212"/>
      <c r="AG212" s="212"/>
      <c r="AH212" s="218"/>
      <c r="AI212" s="219" t="s">
        <v>186</v>
      </c>
      <c r="AJ212" s="220" t="s">
        <v>135</v>
      </c>
      <c r="AK212" s="221" t="s">
        <v>55</v>
      </c>
      <c r="AL212" s="221"/>
      <c r="AM212" s="221"/>
      <c r="AN212" s="221"/>
      <c r="AO212" s="221"/>
      <c r="AP212" s="221"/>
      <c r="AQ212" s="221"/>
      <c r="AR212" s="221"/>
      <c r="AS212" s="222" t="n">
        <v>0</v>
      </c>
      <c r="AT212" s="222" t="n">
        <v>0</v>
      </c>
      <c r="AU212" s="222" t="n">
        <v>0</v>
      </c>
      <c r="AV212" s="222" t="n">
        <v>0</v>
      </c>
      <c r="AW212" s="223" t="n">
        <f aca="false">AX212+AY212+AZ212</f>
        <v>0</v>
      </c>
      <c r="AX212" s="224"/>
      <c r="AY212" s="224"/>
      <c r="AZ212" s="225"/>
      <c r="BA212" s="222" t="n">
        <f aca="false">AS212-AT212-AW212</f>
        <v>0</v>
      </c>
      <c r="BB212" s="222" t="n">
        <f aca="false">AX212-AU212</f>
        <v>0</v>
      </c>
      <c r="BC212" s="224"/>
      <c r="BD212" s="224"/>
      <c r="BE212" s="226"/>
      <c r="BF212" s="224"/>
      <c r="BG212" s="227"/>
      <c r="BH212" s="228"/>
      <c r="BI212" s="209" t="n">
        <v>0</v>
      </c>
      <c r="BJ212" s="217"/>
      <c r="BK212" s="217"/>
      <c r="BM212" s="183" t="str">
        <f aca="false">AJ212 &amp; BI212</f>
        <v>Амортизационные отчисления0</v>
      </c>
      <c r="BN212" s="217"/>
      <c r="BO212" s="217"/>
      <c r="BP212" s="217"/>
      <c r="BQ212" s="217"/>
      <c r="CB212" s="183" t="str">
        <f aca="false">AJ212 &amp; AK212</f>
        <v>Амортизационные отчислениянет</v>
      </c>
      <c r="CC212" s="184"/>
    </row>
    <row r="213" customFormat="false" ht="15" hidden="false" customHeight="true" outlineLevel="0" collapsed="false">
      <c r="C213" s="200"/>
      <c r="D213" s="201"/>
      <c r="E213" s="202"/>
      <c r="F213" s="202"/>
      <c r="G213" s="202"/>
      <c r="H213" s="202"/>
      <c r="I213" s="202"/>
      <c r="J213" s="202"/>
      <c r="K213" s="203"/>
      <c r="L213" s="203"/>
      <c r="M213" s="204"/>
      <c r="N213" s="204"/>
      <c r="O213" s="205"/>
      <c r="P213" s="206"/>
      <c r="Q213" s="210"/>
      <c r="R213" s="211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8"/>
      <c r="AI213" s="219" t="s">
        <v>140</v>
      </c>
      <c r="AJ213" s="220" t="s">
        <v>133</v>
      </c>
      <c r="AK213" s="221" t="s">
        <v>55</v>
      </c>
      <c r="AL213" s="221"/>
      <c r="AM213" s="221"/>
      <c r="AN213" s="221"/>
      <c r="AO213" s="221"/>
      <c r="AP213" s="221"/>
      <c r="AQ213" s="221"/>
      <c r="AR213" s="221"/>
      <c r="AS213" s="222" t="n">
        <v>0</v>
      </c>
      <c r="AT213" s="222" t="n">
        <v>0</v>
      </c>
      <c r="AU213" s="222" t="n">
        <v>0</v>
      </c>
      <c r="AV213" s="222" t="n">
        <v>0</v>
      </c>
      <c r="AW213" s="223" t="n">
        <f aca="false">AX213+AY213+AZ213</f>
        <v>0</v>
      </c>
      <c r="AX213" s="224"/>
      <c r="AY213" s="224"/>
      <c r="AZ213" s="225"/>
      <c r="BA213" s="222" t="n">
        <f aca="false">AS213-AT213-AW213</f>
        <v>0</v>
      </c>
      <c r="BB213" s="222" t="n">
        <f aca="false">AX213-AU213</f>
        <v>0</v>
      </c>
      <c r="BC213" s="224"/>
      <c r="BD213" s="224"/>
      <c r="BE213" s="226"/>
      <c r="BF213" s="224"/>
      <c r="BG213" s="227"/>
      <c r="BH213" s="228"/>
      <c r="BI213" s="209" t="n">
        <v>0</v>
      </c>
      <c r="BJ213" s="217"/>
      <c r="BK213" s="217"/>
      <c r="BM213" s="183" t="str">
        <f aca="false">AJ213 &amp; BI213</f>
        <v>Прибыль направляемая на инвестиции0</v>
      </c>
      <c r="BN213" s="217"/>
      <c r="BO213" s="217"/>
      <c r="BP213" s="217"/>
      <c r="BQ213" s="217"/>
      <c r="CB213" s="183" t="str">
        <f aca="false">AJ213 &amp; AK213</f>
        <v>Прибыль направляемая на инвестициинет</v>
      </c>
      <c r="CC213" s="184"/>
    </row>
    <row r="214" customFormat="false" ht="11.25" hidden="false" customHeight="true" outlineLevel="0" collapsed="false">
      <c r="C214" s="200"/>
      <c r="D214" s="201" t="n">
        <v>50</v>
      </c>
      <c r="E214" s="202" t="s">
        <v>172</v>
      </c>
      <c r="F214" s="202" t="s">
        <v>173</v>
      </c>
      <c r="G214" s="202" t="s">
        <v>242</v>
      </c>
      <c r="H214" s="202" t="s">
        <v>175</v>
      </c>
      <c r="I214" s="202" t="s">
        <v>175</v>
      </c>
      <c r="J214" s="202" t="s">
        <v>176</v>
      </c>
      <c r="K214" s="203" t="n">
        <v>5</v>
      </c>
      <c r="L214" s="203" t="n">
        <v>2019</v>
      </c>
      <c r="M214" s="204" t="s">
        <v>177</v>
      </c>
      <c r="N214" s="204" t="n">
        <v>2019</v>
      </c>
      <c r="O214" s="205" t="n">
        <v>100</v>
      </c>
      <c r="P214" s="206" t="n">
        <v>100</v>
      </c>
      <c r="Q214" s="207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  <c r="AO214" s="208"/>
      <c r="AP214" s="208"/>
      <c r="AQ214" s="208"/>
      <c r="AR214" s="208"/>
      <c r="AS214" s="208"/>
      <c r="AT214" s="208"/>
      <c r="AU214" s="208"/>
      <c r="AV214" s="208"/>
      <c r="AW214" s="208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  <c r="BI214" s="209"/>
      <c r="BJ214" s="184"/>
      <c r="BK214" s="184"/>
      <c r="BL214" s="184"/>
      <c r="BM214" s="184"/>
      <c r="BN214" s="184"/>
      <c r="BO214" s="184"/>
    </row>
    <row r="215" customFormat="false" ht="11.25" hidden="false" customHeight="true" outlineLevel="0" collapsed="false">
      <c r="C215" s="200"/>
      <c r="D215" s="201"/>
      <c r="E215" s="202"/>
      <c r="F215" s="202"/>
      <c r="G215" s="202"/>
      <c r="H215" s="202"/>
      <c r="I215" s="202"/>
      <c r="J215" s="202"/>
      <c r="K215" s="203"/>
      <c r="L215" s="203"/>
      <c r="M215" s="204"/>
      <c r="N215" s="204"/>
      <c r="O215" s="205"/>
      <c r="P215" s="206"/>
      <c r="Q215" s="210"/>
      <c r="R215" s="211" t="n">
        <v>1</v>
      </c>
      <c r="S215" s="212" t="s">
        <v>178</v>
      </c>
      <c r="T215" s="212" t="s">
        <v>179</v>
      </c>
      <c r="U215" s="212" t="s">
        <v>180</v>
      </c>
      <c r="V215" s="212" t="s">
        <v>181</v>
      </c>
      <c r="W215" s="212" t="s">
        <v>181</v>
      </c>
      <c r="X215" s="212" t="s">
        <v>176</v>
      </c>
      <c r="Y215" s="212" t="s">
        <v>182</v>
      </c>
      <c r="Z215" s="212" t="s">
        <v>183</v>
      </c>
      <c r="AA215" s="212" t="s">
        <v>184</v>
      </c>
      <c r="AB215" s="212" t="s">
        <v>185</v>
      </c>
      <c r="AC215" s="212" t="s">
        <v>175</v>
      </c>
      <c r="AD215" s="212" t="s">
        <v>175</v>
      </c>
      <c r="AE215" s="212" t="s">
        <v>176</v>
      </c>
      <c r="AF215" s="212" t="s">
        <v>182</v>
      </c>
      <c r="AG215" s="212" t="s">
        <v>183</v>
      </c>
      <c r="AH215" s="213"/>
      <c r="AI215" s="214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6"/>
      <c r="AT215" s="216"/>
      <c r="AU215" s="216"/>
      <c r="AV215" s="216"/>
      <c r="AW215" s="216"/>
      <c r="AX215" s="216"/>
      <c r="AY215" s="216"/>
      <c r="AZ215" s="216"/>
      <c r="BA215" s="216"/>
      <c r="BB215" s="216"/>
      <c r="BC215" s="161"/>
      <c r="BD215" s="161"/>
      <c r="BE215" s="161"/>
      <c r="BF215" s="161"/>
      <c r="BG215" s="161"/>
      <c r="BH215" s="161"/>
      <c r="BI215" s="209"/>
      <c r="BJ215" s="217"/>
      <c r="BK215" s="217"/>
      <c r="BL215" s="217"/>
      <c r="BM215" s="184"/>
      <c r="BN215" s="217"/>
      <c r="BO215" s="217"/>
      <c r="BP215" s="217"/>
      <c r="BQ215" s="217"/>
      <c r="BR215" s="217"/>
    </row>
    <row r="216" customFormat="false" ht="15" hidden="false" customHeight="true" outlineLevel="0" collapsed="false">
      <c r="C216" s="200"/>
      <c r="D216" s="201"/>
      <c r="E216" s="202"/>
      <c r="F216" s="202"/>
      <c r="G216" s="202"/>
      <c r="H216" s="202"/>
      <c r="I216" s="202"/>
      <c r="J216" s="202"/>
      <c r="K216" s="203"/>
      <c r="L216" s="203"/>
      <c r="M216" s="204"/>
      <c r="N216" s="204"/>
      <c r="O216" s="205"/>
      <c r="P216" s="206"/>
      <c r="Q216" s="210"/>
      <c r="R216" s="211"/>
      <c r="S216" s="212"/>
      <c r="T216" s="212"/>
      <c r="U216" s="212"/>
      <c r="V216" s="212"/>
      <c r="W216" s="212"/>
      <c r="X216" s="212"/>
      <c r="Y216" s="212"/>
      <c r="Z216" s="212"/>
      <c r="AA216" s="212"/>
      <c r="AB216" s="212"/>
      <c r="AC216" s="212"/>
      <c r="AD216" s="212"/>
      <c r="AE216" s="212"/>
      <c r="AF216" s="212"/>
      <c r="AG216" s="212"/>
      <c r="AH216" s="218"/>
      <c r="AI216" s="219" t="s">
        <v>186</v>
      </c>
      <c r="AJ216" s="230" t="s">
        <v>135</v>
      </c>
      <c r="AK216" s="221" t="s">
        <v>55</v>
      </c>
      <c r="AL216" s="221"/>
      <c r="AM216" s="221"/>
      <c r="AN216" s="221"/>
      <c r="AO216" s="221"/>
      <c r="AP216" s="221"/>
      <c r="AQ216" s="221"/>
      <c r="AR216" s="221"/>
      <c r="AS216" s="231" t="n">
        <v>747.01</v>
      </c>
      <c r="AT216" s="231" t="n">
        <v>747.01</v>
      </c>
      <c r="AU216" s="222" t="n">
        <v>0</v>
      </c>
      <c r="AV216" s="222" t="n">
        <v>0</v>
      </c>
      <c r="AW216" s="232" t="n">
        <f aca="false">AX216+AY216+AZ216</f>
        <v>0</v>
      </c>
      <c r="AX216" s="233"/>
      <c r="AY216" s="233"/>
      <c r="AZ216" s="233"/>
      <c r="BA216" s="222" t="n">
        <f aca="false">AS216-AT216-AW216</f>
        <v>0</v>
      </c>
      <c r="BB216" s="222" t="n">
        <f aca="false">AX216-AU216</f>
        <v>0</v>
      </c>
      <c r="BC216" s="224"/>
      <c r="BD216" s="224"/>
      <c r="BE216" s="226"/>
      <c r="BF216" s="224"/>
      <c r="BG216" s="227"/>
      <c r="BH216" s="228"/>
      <c r="BI216" s="209" t="n">
        <v>0</v>
      </c>
      <c r="BJ216" s="217"/>
      <c r="BK216" s="217"/>
      <c r="BM216" s="183" t="str">
        <f aca="false">AJ216 &amp; BI216</f>
        <v>Амортизационные отчисления0</v>
      </c>
      <c r="BN216" s="217"/>
      <c r="BO216" s="217"/>
      <c r="BP216" s="217"/>
      <c r="BQ216" s="217"/>
      <c r="CB216" s="183" t="str">
        <f aca="false">AJ216 &amp; AK216</f>
        <v>Амортизационные отчислениянет</v>
      </c>
      <c r="CC216" s="184"/>
    </row>
    <row r="217" customFormat="false" ht="11.25" hidden="false" customHeight="true" outlineLevel="0" collapsed="false">
      <c r="C217" s="200"/>
      <c r="D217" s="201" t="n">
        <v>51</v>
      </c>
      <c r="E217" s="202" t="s">
        <v>172</v>
      </c>
      <c r="F217" s="202" t="s">
        <v>173</v>
      </c>
      <c r="G217" s="202" t="s">
        <v>243</v>
      </c>
      <c r="H217" s="202" t="s">
        <v>244</v>
      </c>
      <c r="I217" s="202" t="s">
        <v>245</v>
      </c>
      <c r="J217" s="202" t="s">
        <v>246</v>
      </c>
      <c r="K217" s="203" t="n">
        <v>5</v>
      </c>
      <c r="L217" s="203" t="n">
        <v>2023</v>
      </c>
      <c r="M217" s="204" t="s">
        <v>177</v>
      </c>
      <c r="N217" s="204" t="n">
        <v>2023</v>
      </c>
      <c r="O217" s="205" t="n">
        <v>16.7286594699353</v>
      </c>
      <c r="P217" s="206" t="n">
        <f aca="false">925.67/5533.44*100</f>
        <v>16.7286534235485</v>
      </c>
      <c r="Q217" s="207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9"/>
      <c r="BJ217" s="184"/>
      <c r="BK217" s="184"/>
      <c r="BL217" s="184"/>
      <c r="BM217" s="184"/>
      <c r="BN217" s="184"/>
      <c r="BO217" s="184"/>
    </row>
    <row r="218" customFormat="false" ht="11.25" hidden="false" customHeight="true" outlineLevel="0" collapsed="false">
      <c r="C218" s="200"/>
      <c r="D218" s="201"/>
      <c r="E218" s="202"/>
      <c r="F218" s="202"/>
      <c r="G218" s="202"/>
      <c r="H218" s="202"/>
      <c r="I218" s="202"/>
      <c r="J218" s="202"/>
      <c r="K218" s="203"/>
      <c r="L218" s="203"/>
      <c r="M218" s="204"/>
      <c r="N218" s="204"/>
      <c r="O218" s="205"/>
      <c r="P218" s="206"/>
      <c r="Q218" s="210"/>
      <c r="R218" s="211" t="n">
        <v>1</v>
      </c>
      <c r="S218" s="212" t="s">
        <v>178</v>
      </c>
      <c r="T218" s="212" t="s">
        <v>247</v>
      </c>
      <c r="U218" s="212" t="s">
        <v>180</v>
      </c>
      <c r="V218" s="212" t="s">
        <v>244</v>
      </c>
      <c r="W218" s="212" t="s">
        <v>245</v>
      </c>
      <c r="X218" s="212" t="s">
        <v>246</v>
      </c>
      <c r="Y218" s="212" t="s">
        <v>248</v>
      </c>
      <c r="Z218" s="212" t="s">
        <v>249</v>
      </c>
      <c r="AA218" s="212" t="s">
        <v>250</v>
      </c>
      <c r="AB218" s="212" t="s">
        <v>251</v>
      </c>
      <c r="AC218" s="212" t="s">
        <v>244</v>
      </c>
      <c r="AD218" s="212" t="s">
        <v>245</v>
      </c>
      <c r="AE218" s="212" t="s">
        <v>246</v>
      </c>
      <c r="AF218" s="212" t="s">
        <v>248</v>
      </c>
      <c r="AG218" s="212" t="s">
        <v>249</v>
      </c>
      <c r="AH218" s="213"/>
      <c r="AI218" s="214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6"/>
      <c r="AT218" s="216"/>
      <c r="AU218" s="216"/>
      <c r="AV218" s="216"/>
      <c r="AW218" s="216"/>
      <c r="AX218" s="216"/>
      <c r="AY218" s="216"/>
      <c r="AZ218" s="216"/>
      <c r="BA218" s="216"/>
      <c r="BB218" s="216"/>
      <c r="BC218" s="161"/>
      <c r="BD218" s="161"/>
      <c r="BE218" s="161"/>
      <c r="BF218" s="161"/>
      <c r="BG218" s="161"/>
      <c r="BH218" s="161"/>
      <c r="BI218" s="209"/>
      <c r="BJ218" s="217"/>
      <c r="BK218" s="217"/>
      <c r="BL218" s="217"/>
      <c r="BM218" s="184"/>
      <c r="BN218" s="217"/>
      <c r="BO218" s="217"/>
      <c r="BP218" s="217"/>
      <c r="BQ218" s="217"/>
      <c r="BR218" s="217"/>
    </row>
    <row r="219" customFormat="false" ht="15" hidden="false" customHeight="true" outlineLevel="0" collapsed="false">
      <c r="C219" s="200"/>
      <c r="D219" s="201"/>
      <c r="E219" s="202"/>
      <c r="F219" s="202"/>
      <c r="G219" s="202"/>
      <c r="H219" s="202"/>
      <c r="I219" s="202"/>
      <c r="J219" s="202"/>
      <c r="K219" s="203"/>
      <c r="L219" s="203"/>
      <c r="M219" s="204"/>
      <c r="N219" s="204"/>
      <c r="O219" s="205"/>
      <c r="P219" s="206"/>
      <c r="Q219" s="210"/>
      <c r="R219" s="211"/>
      <c r="S219" s="212"/>
      <c r="T219" s="212"/>
      <c r="U219" s="212"/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8"/>
      <c r="AI219" s="219" t="s">
        <v>186</v>
      </c>
      <c r="AJ219" s="220" t="s">
        <v>135</v>
      </c>
      <c r="AK219" s="221" t="s">
        <v>55</v>
      </c>
      <c r="AL219" s="221"/>
      <c r="AM219" s="221"/>
      <c r="AN219" s="221"/>
      <c r="AO219" s="221"/>
      <c r="AP219" s="221"/>
      <c r="AQ219" s="221"/>
      <c r="AR219" s="221"/>
      <c r="AS219" s="222" t="n">
        <v>5366.118</v>
      </c>
      <c r="AT219" s="222" t="n">
        <v>70</v>
      </c>
      <c r="AU219" s="222" t="n">
        <v>2469.098</v>
      </c>
      <c r="AV219" s="222" t="n">
        <v>0</v>
      </c>
      <c r="AW219" s="223" t="n">
        <f aca="false">AX219+AY219+AZ219</f>
        <v>0</v>
      </c>
      <c r="AX219" s="224"/>
      <c r="AY219" s="224"/>
      <c r="AZ219" s="225"/>
      <c r="BA219" s="222" t="n">
        <f aca="false">AS219-AT219-AW219</f>
        <v>5296.118</v>
      </c>
      <c r="BB219" s="222" t="n">
        <f aca="false">AX219-AU219</f>
        <v>-2469.098</v>
      </c>
      <c r="BC219" s="224"/>
      <c r="BD219" s="224"/>
      <c r="BE219" s="229" t="s">
        <v>189</v>
      </c>
      <c r="BF219" s="224" t="n">
        <f aca="false">AU219</f>
        <v>2469.098</v>
      </c>
      <c r="BG219" s="229" t="s">
        <v>189</v>
      </c>
      <c r="BH219" s="228"/>
      <c r="BI219" s="209" t="n">
        <v>0</v>
      </c>
      <c r="BJ219" s="217"/>
      <c r="BK219" s="217"/>
      <c r="BM219" s="183" t="str">
        <f aca="false">AJ219 &amp; BI219</f>
        <v>Амортизационные отчисления0</v>
      </c>
      <c r="BN219" s="217"/>
      <c r="BO219" s="217"/>
      <c r="BP219" s="217"/>
      <c r="BQ219" s="217"/>
      <c r="CB219" s="183" t="str">
        <f aca="false">AJ219 &amp; AK219</f>
        <v>Амортизационные отчислениянет</v>
      </c>
      <c r="CC219" s="184"/>
    </row>
    <row r="220" customFormat="false" ht="15" hidden="false" customHeight="true" outlineLevel="0" collapsed="false">
      <c r="C220" s="200"/>
      <c r="D220" s="201"/>
      <c r="E220" s="202"/>
      <c r="F220" s="202"/>
      <c r="G220" s="202"/>
      <c r="H220" s="202"/>
      <c r="I220" s="202"/>
      <c r="J220" s="202"/>
      <c r="K220" s="203"/>
      <c r="L220" s="203"/>
      <c r="M220" s="204"/>
      <c r="N220" s="204"/>
      <c r="O220" s="205"/>
      <c r="P220" s="206"/>
      <c r="Q220" s="210"/>
      <c r="R220" s="211"/>
      <c r="S220" s="212"/>
      <c r="T220" s="212"/>
      <c r="U220" s="212"/>
      <c r="V220" s="212"/>
      <c r="W220" s="212"/>
      <c r="X220" s="212"/>
      <c r="Y220" s="212"/>
      <c r="Z220" s="212"/>
      <c r="AA220" s="212"/>
      <c r="AB220" s="212"/>
      <c r="AC220" s="212"/>
      <c r="AD220" s="212"/>
      <c r="AE220" s="212"/>
      <c r="AF220" s="212"/>
      <c r="AG220" s="212"/>
      <c r="AH220" s="218"/>
      <c r="AI220" s="219" t="s">
        <v>140</v>
      </c>
      <c r="AJ220" s="220" t="s">
        <v>133</v>
      </c>
      <c r="AK220" s="221" t="s">
        <v>55</v>
      </c>
      <c r="AL220" s="221"/>
      <c r="AM220" s="221"/>
      <c r="AN220" s="221"/>
      <c r="AO220" s="221"/>
      <c r="AP220" s="221"/>
      <c r="AQ220" s="221"/>
      <c r="AR220" s="221"/>
      <c r="AS220" s="222" t="n">
        <v>167.32</v>
      </c>
      <c r="AT220" s="222" t="n">
        <v>855.67</v>
      </c>
      <c r="AU220" s="222" t="n">
        <v>0</v>
      </c>
      <c r="AV220" s="222" t="n">
        <v>0</v>
      </c>
      <c r="AW220" s="223" t="n">
        <f aca="false">AX220+AY220+AZ220</f>
        <v>0</v>
      </c>
      <c r="AX220" s="224"/>
      <c r="AY220" s="224"/>
      <c r="AZ220" s="225"/>
      <c r="BA220" s="222" t="n">
        <f aca="false">AS220-AT220-AW220</f>
        <v>-688.35</v>
      </c>
      <c r="BB220" s="222" t="n">
        <f aca="false">AX220-AU220</f>
        <v>0</v>
      </c>
      <c r="BC220" s="224"/>
      <c r="BD220" s="224"/>
      <c r="BE220" s="226"/>
      <c r="BF220" s="224"/>
      <c r="BG220" s="227"/>
      <c r="BH220" s="228"/>
      <c r="BI220" s="209" t="n">
        <v>0</v>
      </c>
      <c r="BJ220" s="217"/>
      <c r="BK220" s="217"/>
      <c r="BM220" s="183" t="str">
        <f aca="false">AJ220 &amp; BI220</f>
        <v>Прибыль направляемая на инвестиции0</v>
      </c>
      <c r="BN220" s="217"/>
      <c r="BO220" s="217"/>
      <c r="BP220" s="217"/>
      <c r="BQ220" s="217"/>
      <c r="CB220" s="183" t="str">
        <f aca="false">AJ220 &amp; AK220</f>
        <v>Прибыль направляемая на инвестициинет</v>
      </c>
      <c r="CC220" s="184"/>
    </row>
    <row r="221" customFormat="false" ht="11.25" hidden="false" customHeight="true" outlineLevel="0" collapsed="false">
      <c r="C221" s="200"/>
      <c r="D221" s="201" t="n">
        <v>52</v>
      </c>
      <c r="E221" s="202" t="s">
        <v>172</v>
      </c>
      <c r="F221" s="202" t="s">
        <v>173</v>
      </c>
      <c r="G221" s="202" t="s">
        <v>252</v>
      </c>
      <c r="H221" s="202" t="s">
        <v>244</v>
      </c>
      <c r="I221" s="202" t="s">
        <v>245</v>
      </c>
      <c r="J221" s="202" t="s">
        <v>246</v>
      </c>
      <c r="K221" s="203" t="n">
        <v>5</v>
      </c>
      <c r="L221" s="203" t="n">
        <v>2020</v>
      </c>
      <c r="M221" s="204" t="s">
        <v>201</v>
      </c>
      <c r="N221" s="204" t="n">
        <v>2021</v>
      </c>
      <c r="O221" s="205" t="n">
        <v>98.6783250643436</v>
      </c>
      <c r="P221" s="206" t="n">
        <v>100</v>
      </c>
      <c r="Q221" s="207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  <c r="BI221" s="209"/>
      <c r="BJ221" s="184"/>
      <c r="BK221" s="184"/>
      <c r="BL221" s="184"/>
      <c r="BM221" s="184"/>
      <c r="BN221" s="184"/>
      <c r="BO221" s="184"/>
    </row>
    <row r="222" customFormat="false" ht="11.25" hidden="false" customHeight="true" outlineLevel="0" collapsed="false">
      <c r="C222" s="200"/>
      <c r="D222" s="201"/>
      <c r="E222" s="202"/>
      <c r="F222" s="202"/>
      <c r="G222" s="202"/>
      <c r="H222" s="202"/>
      <c r="I222" s="202"/>
      <c r="J222" s="202"/>
      <c r="K222" s="203"/>
      <c r="L222" s="203"/>
      <c r="M222" s="204"/>
      <c r="N222" s="204"/>
      <c r="O222" s="205"/>
      <c r="P222" s="206"/>
      <c r="Q222" s="210"/>
      <c r="R222" s="211" t="n">
        <v>1</v>
      </c>
      <c r="S222" s="212" t="s">
        <v>178</v>
      </c>
      <c r="T222" s="212" t="s">
        <v>247</v>
      </c>
      <c r="U222" s="212" t="s">
        <v>180</v>
      </c>
      <c r="V222" s="212" t="s">
        <v>244</v>
      </c>
      <c r="W222" s="212" t="s">
        <v>245</v>
      </c>
      <c r="X222" s="212" t="s">
        <v>246</v>
      </c>
      <c r="Y222" s="212" t="s">
        <v>248</v>
      </c>
      <c r="Z222" s="212" t="s">
        <v>249</v>
      </c>
      <c r="AA222" s="212" t="s">
        <v>250</v>
      </c>
      <c r="AB222" s="212" t="s">
        <v>251</v>
      </c>
      <c r="AC222" s="212" t="s">
        <v>244</v>
      </c>
      <c r="AD222" s="212" t="s">
        <v>245</v>
      </c>
      <c r="AE222" s="212" t="s">
        <v>246</v>
      </c>
      <c r="AF222" s="212" t="s">
        <v>248</v>
      </c>
      <c r="AG222" s="212" t="s">
        <v>249</v>
      </c>
      <c r="AH222" s="213"/>
      <c r="AI222" s="214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  <c r="BC222" s="161"/>
      <c r="BD222" s="161"/>
      <c r="BE222" s="161"/>
      <c r="BF222" s="161"/>
      <c r="BG222" s="161"/>
      <c r="BH222" s="161"/>
      <c r="BI222" s="209"/>
      <c r="BJ222" s="217"/>
      <c r="BK222" s="217"/>
      <c r="BL222" s="217"/>
      <c r="BM222" s="184"/>
      <c r="BN222" s="217"/>
      <c r="BO222" s="217"/>
      <c r="BP222" s="217"/>
      <c r="BQ222" s="217"/>
      <c r="BR222" s="217"/>
    </row>
    <row r="223" customFormat="false" ht="15" hidden="false" customHeight="true" outlineLevel="0" collapsed="false">
      <c r="C223" s="200"/>
      <c r="D223" s="201"/>
      <c r="E223" s="202"/>
      <c r="F223" s="202"/>
      <c r="G223" s="202"/>
      <c r="H223" s="202"/>
      <c r="I223" s="202"/>
      <c r="J223" s="202"/>
      <c r="K223" s="203"/>
      <c r="L223" s="203"/>
      <c r="M223" s="204"/>
      <c r="N223" s="204"/>
      <c r="O223" s="205"/>
      <c r="P223" s="206"/>
      <c r="Q223" s="210"/>
      <c r="R223" s="211"/>
      <c r="S223" s="212"/>
      <c r="T223" s="212"/>
      <c r="U223" s="212"/>
      <c r="V223" s="212"/>
      <c r="W223" s="212"/>
      <c r="X223" s="212"/>
      <c r="Y223" s="212"/>
      <c r="Z223" s="212"/>
      <c r="AA223" s="212"/>
      <c r="AB223" s="212"/>
      <c r="AC223" s="212"/>
      <c r="AD223" s="212"/>
      <c r="AE223" s="212"/>
      <c r="AF223" s="212"/>
      <c r="AG223" s="212"/>
      <c r="AH223" s="218"/>
      <c r="AI223" s="219" t="s">
        <v>186</v>
      </c>
      <c r="AJ223" s="220" t="s">
        <v>135</v>
      </c>
      <c r="AK223" s="221" t="s">
        <v>55</v>
      </c>
      <c r="AL223" s="221"/>
      <c r="AM223" s="221"/>
      <c r="AN223" s="221"/>
      <c r="AO223" s="221"/>
      <c r="AP223" s="221"/>
      <c r="AQ223" s="221"/>
      <c r="AR223" s="221"/>
      <c r="AS223" s="222" t="n">
        <v>2897.38</v>
      </c>
      <c r="AT223" s="222" t="n">
        <v>4572.1016666667</v>
      </c>
      <c r="AU223" s="222" t="n">
        <v>72.69</v>
      </c>
      <c r="AV223" s="222" t="n">
        <v>72.69</v>
      </c>
      <c r="AW223" s="223" t="n">
        <f aca="false">AX223+AY223+AZ223</f>
        <v>72.69</v>
      </c>
      <c r="AX223" s="224" t="n">
        <v>72.69</v>
      </c>
      <c r="AY223" s="224"/>
      <c r="AZ223" s="225"/>
      <c r="BA223" s="222" t="n">
        <f aca="false">AS223-AT223-AW223</f>
        <v>-1747.4116666667</v>
      </c>
      <c r="BB223" s="222" t="n">
        <f aca="false">AX223-AU223</f>
        <v>0</v>
      </c>
      <c r="BC223" s="224"/>
      <c r="BD223" s="224"/>
      <c r="BE223" s="226"/>
      <c r="BF223" s="224"/>
      <c r="BG223" s="227"/>
      <c r="BH223" s="234"/>
      <c r="BI223" s="209" t="n">
        <v>0</v>
      </c>
      <c r="BJ223" s="217"/>
      <c r="BK223" s="217"/>
      <c r="BM223" s="183" t="str">
        <f aca="false">AJ223 &amp; BI223</f>
        <v>Амортизационные отчисления0</v>
      </c>
      <c r="BN223" s="217"/>
      <c r="BO223" s="217"/>
      <c r="BP223" s="217"/>
      <c r="BQ223" s="217"/>
      <c r="CB223" s="183" t="str">
        <f aca="false">AJ223 &amp; AK223</f>
        <v>Амортизационные отчислениянет</v>
      </c>
      <c r="CC223" s="184"/>
    </row>
    <row r="224" customFormat="false" ht="15" hidden="false" customHeight="true" outlineLevel="0" collapsed="false">
      <c r="C224" s="200"/>
      <c r="D224" s="201"/>
      <c r="E224" s="202"/>
      <c r="F224" s="202"/>
      <c r="G224" s="202"/>
      <c r="H224" s="202"/>
      <c r="I224" s="202"/>
      <c r="J224" s="202"/>
      <c r="K224" s="203"/>
      <c r="L224" s="203"/>
      <c r="M224" s="204"/>
      <c r="N224" s="204"/>
      <c r="O224" s="205"/>
      <c r="P224" s="206"/>
      <c r="Q224" s="210"/>
      <c r="R224" s="211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8"/>
      <c r="AI224" s="219" t="s">
        <v>140</v>
      </c>
      <c r="AJ224" s="220" t="s">
        <v>133</v>
      </c>
      <c r="AK224" s="221" t="s">
        <v>55</v>
      </c>
      <c r="AL224" s="221"/>
      <c r="AM224" s="221"/>
      <c r="AN224" s="221"/>
      <c r="AO224" s="221"/>
      <c r="AP224" s="221"/>
      <c r="AQ224" s="221"/>
      <c r="AR224" s="221"/>
      <c r="AS224" s="222" t="n">
        <v>2603.09</v>
      </c>
      <c r="AT224" s="222" t="n">
        <v>855.67</v>
      </c>
      <c r="AU224" s="222" t="n">
        <v>0</v>
      </c>
      <c r="AV224" s="222" t="n">
        <v>0</v>
      </c>
      <c r="AW224" s="223" t="n">
        <f aca="false">AX224+AY224+AZ224</f>
        <v>0</v>
      </c>
      <c r="AX224" s="224"/>
      <c r="AY224" s="224"/>
      <c r="AZ224" s="225"/>
      <c r="BA224" s="222" t="n">
        <f aca="false">AS224-AT224-AW224</f>
        <v>1747.42</v>
      </c>
      <c r="BB224" s="222" t="n">
        <f aca="false">AX224-AU224</f>
        <v>0</v>
      </c>
      <c r="BC224" s="224"/>
      <c r="BD224" s="224"/>
      <c r="BE224" s="226"/>
      <c r="BF224" s="224"/>
      <c r="BG224" s="227"/>
      <c r="BH224" s="228"/>
      <c r="BI224" s="209" t="n">
        <v>0</v>
      </c>
      <c r="BJ224" s="217"/>
      <c r="BK224" s="217"/>
      <c r="BM224" s="183" t="str">
        <f aca="false">AJ224 &amp; BI224</f>
        <v>Прибыль направляемая на инвестиции0</v>
      </c>
      <c r="BN224" s="217"/>
      <c r="BO224" s="217"/>
      <c r="BP224" s="217"/>
      <c r="BQ224" s="217"/>
      <c r="CB224" s="183" t="str">
        <f aca="false">AJ224 &amp; AK224</f>
        <v>Прибыль направляемая на инвестициинет</v>
      </c>
      <c r="CC224" s="184"/>
    </row>
    <row r="225" customFormat="false" ht="11.25" hidden="false" customHeight="true" outlineLevel="0" collapsed="false">
      <c r="C225" s="200"/>
      <c r="D225" s="201" t="n">
        <v>53</v>
      </c>
      <c r="E225" s="202" t="s">
        <v>172</v>
      </c>
      <c r="F225" s="202" t="s">
        <v>173</v>
      </c>
      <c r="G225" s="202" t="s">
        <v>253</v>
      </c>
      <c r="H225" s="202" t="s">
        <v>244</v>
      </c>
      <c r="I225" s="202" t="s">
        <v>245</v>
      </c>
      <c r="J225" s="202" t="s">
        <v>246</v>
      </c>
      <c r="K225" s="203" t="n">
        <v>5</v>
      </c>
      <c r="L225" s="203" t="n">
        <v>2023</v>
      </c>
      <c r="M225" s="204" t="s">
        <v>201</v>
      </c>
      <c r="N225" s="204" t="n">
        <v>2021</v>
      </c>
      <c r="O225" s="205" t="n">
        <v>97.2222535123822</v>
      </c>
      <c r="P225" s="206" t="n">
        <v>100</v>
      </c>
      <c r="Q225" s="207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9"/>
      <c r="BJ225" s="184"/>
      <c r="BK225" s="184"/>
      <c r="BL225" s="184"/>
      <c r="BM225" s="184"/>
      <c r="BN225" s="184"/>
      <c r="BO225" s="184"/>
    </row>
    <row r="226" customFormat="false" ht="11.25" hidden="false" customHeight="true" outlineLevel="0" collapsed="false">
      <c r="C226" s="200"/>
      <c r="D226" s="201"/>
      <c r="E226" s="202"/>
      <c r="F226" s="202"/>
      <c r="G226" s="202"/>
      <c r="H226" s="202"/>
      <c r="I226" s="202"/>
      <c r="J226" s="202"/>
      <c r="K226" s="203"/>
      <c r="L226" s="203"/>
      <c r="M226" s="204"/>
      <c r="N226" s="204"/>
      <c r="O226" s="205"/>
      <c r="P226" s="206"/>
      <c r="Q226" s="210"/>
      <c r="R226" s="211" t="n">
        <v>1</v>
      </c>
      <c r="S226" s="212" t="s">
        <v>178</v>
      </c>
      <c r="T226" s="212" t="s">
        <v>247</v>
      </c>
      <c r="U226" s="212" t="s">
        <v>180</v>
      </c>
      <c r="V226" s="212" t="s">
        <v>244</v>
      </c>
      <c r="W226" s="212" t="s">
        <v>245</v>
      </c>
      <c r="X226" s="212" t="s">
        <v>246</v>
      </c>
      <c r="Y226" s="212" t="s">
        <v>248</v>
      </c>
      <c r="Z226" s="212" t="s">
        <v>249</v>
      </c>
      <c r="AA226" s="212" t="s">
        <v>250</v>
      </c>
      <c r="AB226" s="212" t="s">
        <v>251</v>
      </c>
      <c r="AC226" s="212" t="s">
        <v>244</v>
      </c>
      <c r="AD226" s="212" t="s">
        <v>245</v>
      </c>
      <c r="AE226" s="212" t="s">
        <v>246</v>
      </c>
      <c r="AF226" s="212" t="s">
        <v>248</v>
      </c>
      <c r="AG226" s="212" t="s">
        <v>249</v>
      </c>
      <c r="AH226" s="213"/>
      <c r="AI226" s="214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6"/>
      <c r="AT226" s="216"/>
      <c r="AU226" s="216"/>
      <c r="AV226" s="216"/>
      <c r="AW226" s="216"/>
      <c r="AX226" s="216"/>
      <c r="AY226" s="216"/>
      <c r="AZ226" s="216"/>
      <c r="BA226" s="216"/>
      <c r="BB226" s="216"/>
      <c r="BC226" s="161"/>
      <c r="BD226" s="161"/>
      <c r="BE226" s="161"/>
      <c r="BF226" s="161"/>
      <c r="BG226" s="161"/>
      <c r="BH226" s="161"/>
      <c r="BI226" s="209"/>
      <c r="BJ226" s="217"/>
      <c r="BK226" s="217"/>
      <c r="BL226" s="217"/>
      <c r="BM226" s="184"/>
      <c r="BN226" s="217"/>
      <c r="BO226" s="217"/>
      <c r="BP226" s="217"/>
      <c r="BQ226" s="217"/>
      <c r="BR226" s="217"/>
    </row>
    <row r="227" customFormat="false" ht="15" hidden="false" customHeight="true" outlineLevel="0" collapsed="false">
      <c r="C227" s="200"/>
      <c r="D227" s="201"/>
      <c r="E227" s="202"/>
      <c r="F227" s="202"/>
      <c r="G227" s="202"/>
      <c r="H227" s="202"/>
      <c r="I227" s="202"/>
      <c r="J227" s="202"/>
      <c r="K227" s="203"/>
      <c r="L227" s="203"/>
      <c r="M227" s="204"/>
      <c r="N227" s="204"/>
      <c r="O227" s="205"/>
      <c r="P227" s="206"/>
      <c r="Q227" s="210"/>
      <c r="R227" s="211"/>
      <c r="S227" s="212"/>
      <c r="T227" s="212"/>
      <c r="U227" s="212"/>
      <c r="V227" s="212"/>
      <c r="W227" s="212"/>
      <c r="X227" s="212"/>
      <c r="Y227" s="212"/>
      <c r="Z227" s="212"/>
      <c r="AA227" s="212"/>
      <c r="AB227" s="212"/>
      <c r="AC227" s="212"/>
      <c r="AD227" s="212"/>
      <c r="AE227" s="212"/>
      <c r="AF227" s="212"/>
      <c r="AG227" s="212"/>
      <c r="AH227" s="218"/>
      <c r="AI227" s="219" t="s">
        <v>186</v>
      </c>
      <c r="AJ227" s="220" t="s">
        <v>135</v>
      </c>
      <c r="AK227" s="221" t="s">
        <v>55</v>
      </c>
      <c r="AL227" s="221"/>
      <c r="AM227" s="221"/>
      <c r="AN227" s="221"/>
      <c r="AO227" s="221"/>
      <c r="AP227" s="221"/>
      <c r="AQ227" s="221"/>
      <c r="AR227" s="221"/>
      <c r="AS227" s="222" t="n">
        <v>2688.46892</v>
      </c>
      <c r="AT227" s="222" t="n">
        <v>2658.313</v>
      </c>
      <c r="AU227" s="222" t="n">
        <v>75.95392</v>
      </c>
      <c r="AV227" s="222" t="n">
        <v>75.95392</v>
      </c>
      <c r="AW227" s="223" t="n">
        <f aca="false">AX227+AY227+AZ227</f>
        <v>75.95392</v>
      </c>
      <c r="AX227" s="224" t="n">
        <v>75.95392</v>
      </c>
      <c r="AY227" s="224"/>
      <c r="AZ227" s="225"/>
      <c r="BA227" s="222" t="n">
        <f aca="false">AS227-AT227-AW227</f>
        <v>-45.7980000000003</v>
      </c>
      <c r="BB227" s="222" t="n">
        <f aca="false">AX227-AU227</f>
        <v>0</v>
      </c>
      <c r="BC227" s="224"/>
      <c r="BD227" s="224"/>
      <c r="BE227" s="226"/>
      <c r="BF227" s="224"/>
      <c r="BG227" s="227"/>
      <c r="BH227" s="234"/>
      <c r="BI227" s="209" t="n">
        <v>0</v>
      </c>
      <c r="BJ227" s="217"/>
      <c r="BK227" s="217"/>
      <c r="BM227" s="183" t="str">
        <f aca="false">AJ227 &amp; BI227</f>
        <v>Амортизационные отчисления0</v>
      </c>
      <c r="BN227" s="217"/>
      <c r="BO227" s="217"/>
      <c r="BP227" s="217"/>
      <c r="BQ227" s="217"/>
      <c r="CB227" s="183" t="str">
        <f aca="false">AJ227 &amp; AK227</f>
        <v>Амортизационные отчислениянет</v>
      </c>
      <c r="CC227" s="184"/>
    </row>
    <row r="228" customFormat="false" ht="15" hidden="false" customHeight="true" outlineLevel="0" collapsed="false">
      <c r="C228" s="200"/>
      <c r="D228" s="201"/>
      <c r="E228" s="202"/>
      <c r="F228" s="202"/>
      <c r="G228" s="202"/>
      <c r="H228" s="202"/>
      <c r="I228" s="202"/>
      <c r="J228" s="202"/>
      <c r="K228" s="203"/>
      <c r="L228" s="203"/>
      <c r="M228" s="204"/>
      <c r="N228" s="204"/>
      <c r="O228" s="205"/>
      <c r="P228" s="206"/>
      <c r="Q228" s="210"/>
      <c r="R228" s="211"/>
      <c r="S228" s="212"/>
      <c r="T228" s="212"/>
      <c r="U228" s="212"/>
      <c r="V228" s="212"/>
      <c r="W228" s="212"/>
      <c r="X228" s="212"/>
      <c r="Y228" s="212"/>
      <c r="Z228" s="212"/>
      <c r="AA228" s="212"/>
      <c r="AB228" s="212"/>
      <c r="AC228" s="212"/>
      <c r="AD228" s="212"/>
      <c r="AE228" s="212"/>
      <c r="AF228" s="212"/>
      <c r="AG228" s="212"/>
      <c r="AH228" s="218"/>
      <c r="AI228" s="219" t="s">
        <v>140</v>
      </c>
      <c r="AJ228" s="220" t="s">
        <v>133</v>
      </c>
      <c r="AK228" s="221" t="s">
        <v>55</v>
      </c>
      <c r="AL228" s="221"/>
      <c r="AM228" s="221"/>
      <c r="AN228" s="221"/>
      <c r="AO228" s="221"/>
      <c r="AP228" s="221"/>
      <c r="AQ228" s="221"/>
      <c r="AR228" s="221"/>
      <c r="AS228" s="222" t="n">
        <v>45.795</v>
      </c>
      <c r="AT228" s="222" t="n">
        <v>0</v>
      </c>
      <c r="AU228" s="222" t="n">
        <v>0</v>
      </c>
      <c r="AV228" s="222" t="n">
        <v>0</v>
      </c>
      <c r="AW228" s="223" t="n">
        <f aca="false">AX228+AY228+AZ228</f>
        <v>0</v>
      </c>
      <c r="AX228" s="224"/>
      <c r="AY228" s="224"/>
      <c r="AZ228" s="225"/>
      <c r="BA228" s="222" t="n">
        <f aca="false">AS228-AT228-AW228</f>
        <v>45.795</v>
      </c>
      <c r="BB228" s="222" t="n">
        <f aca="false">AX228-AU228</f>
        <v>0</v>
      </c>
      <c r="BC228" s="224"/>
      <c r="BD228" s="224"/>
      <c r="BE228" s="226"/>
      <c r="BF228" s="224"/>
      <c r="BG228" s="227"/>
      <c r="BH228" s="228"/>
      <c r="BI228" s="209" t="n">
        <v>0</v>
      </c>
      <c r="BJ228" s="217"/>
      <c r="BK228" s="217"/>
      <c r="BM228" s="183" t="str">
        <f aca="false">AJ228 &amp; BI228</f>
        <v>Прибыль направляемая на инвестиции0</v>
      </c>
      <c r="BN228" s="217"/>
      <c r="BO228" s="217"/>
      <c r="BP228" s="217"/>
      <c r="BQ228" s="217"/>
      <c r="CB228" s="183" t="str">
        <f aca="false">AJ228 &amp; AK228</f>
        <v>Прибыль направляемая на инвестициинет</v>
      </c>
      <c r="CC228" s="184"/>
    </row>
    <row r="229" customFormat="false" ht="11.25" hidden="false" customHeight="true" outlineLevel="0" collapsed="false">
      <c r="C229" s="200"/>
      <c r="D229" s="201" t="n">
        <v>54</v>
      </c>
      <c r="E229" s="202" t="s">
        <v>172</v>
      </c>
      <c r="F229" s="202" t="s">
        <v>173</v>
      </c>
      <c r="G229" s="202" t="s">
        <v>254</v>
      </c>
      <c r="H229" s="202" t="s">
        <v>244</v>
      </c>
      <c r="I229" s="202" t="s">
        <v>245</v>
      </c>
      <c r="J229" s="202" t="s">
        <v>246</v>
      </c>
      <c r="K229" s="203" t="n">
        <v>5</v>
      </c>
      <c r="L229" s="203" t="n">
        <v>2022</v>
      </c>
      <c r="M229" s="204" t="s">
        <v>201</v>
      </c>
      <c r="N229" s="204" t="n">
        <v>2021</v>
      </c>
      <c r="O229" s="205" t="n">
        <v>0</v>
      </c>
      <c r="P229" s="206" t="n">
        <v>100</v>
      </c>
      <c r="Q229" s="207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9"/>
      <c r="BJ229" s="184"/>
      <c r="BK229" s="184"/>
      <c r="BL229" s="184"/>
      <c r="BM229" s="184"/>
      <c r="BN229" s="184"/>
      <c r="BO229" s="184"/>
    </row>
    <row r="230" customFormat="false" ht="11.25" hidden="false" customHeight="true" outlineLevel="0" collapsed="false">
      <c r="C230" s="200"/>
      <c r="D230" s="201"/>
      <c r="E230" s="202"/>
      <c r="F230" s="202"/>
      <c r="G230" s="202"/>
      <c r="H230" s="202"/>
      <c r="I230" s="202"/>
      <c r="J230" s="202"/>
      <c r="K230" s="203"/>
      <c r="L230" s="203"/>
      <c r="M230" s="204"/>
      <c r="N230" s="204"/>
      <c r="O230" s="205"/>
      <c r="P230" s="206"/>
      <c r="Q230" s="210"/>
      <c r="R230" s="211" t="n">
        <v>1</v>
      </c>
      <c r="S230" s="212" t="s">
        <v>178</v>
      </c>
      <c r="T230" s="212" t="s">
        <v>247</v>
      </c>
      <c r="U230" s="212" t="s">
        <v>180</v>
      </c>
      <c r="V230" s="212" t="s">
        <v>244</v>
      </c>
      <c r="W230" s="212" t="s">
        <v>245</v>
      </c>
      <c r="X230" s="212" t="s">
        <v>246</v>
      </c>
      <c r="Y230" s="212" t="s">
        <v>248</v>
      </c>
      <c r="Z230" s="212" t="s">
        <v>249</v>
      </c>
      <c r="AA230" s="212" t="s">
        <v>250</v>
      </c>
      <c r="AB230" s="212" t="s">
        <v>251</v>
      </c>
      <c r="AC230" s="212" t="s">
        <v>244</v>
      </c>
      <c r="AD230" s="212" t="s">
        <v>245</v>
      </c>
      <c r="AE230" s="212" t="s">
        <v>246</v>
      </c>
      <c r="AF230" s="212" t="s">
        <v>248</v>
      </c>
      <c r="AG230" s="212" t="s">
        <v>249</v>
      </c>
      <c r="AH230" s="213"/>
      <c r="AI230" s="214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6"/>
      <c r="AT230" s="216"/>
      <c r="AU230" s="216"/>
      <c r="AV230" s="216"/>
      <c r="AW230" s="216"/>
      <c r="AX230" s="216"/>
      <c r="AY230" s="216"/>
      <c r="AZ230" s="216"/>
      <c r="BA230" s="216"/>
      <c r="BB230" s="216"/>
      <c r="BC230" s="161"/>
      <c r="BD230" s="161"/>
      <c r="BE230" s="161"/>
      <c r="BF230" s="161"/>
      <c r="BG230" s="161"/>
      <c r="BH230" s="161"/>
      <c r="BI230" s="209"/>
      <c r="BJ230" s="217"/>
      <c r="BK230" s="217"/>
      <c r="BL230" s="217"/>
      <c r="BM230" s="184"/>
      <c r="BN230" s="217"/>
      <c r="BO230" s="217"/>
      <c r="BP230" s="217"/>
      <c r="BQ230" s="217"/>
      <c r="BR230" s="217"/>
    </row>
    <row r="231" customFormat="false" ht="15" hidden="false" customHeight="true" outlineLevel="0" collapsed="false">
      <c r="C231" s="200"/>
      <c r="D231" s="201"/>
      <c r="E231" s="202"/>
      <c r="F231" s="202"/>
      <c r="G231" s="202"/>
      <c r="H231" s="202"/>
      <c r="I231" s="202"/>
      <c r="J231" s="202"/>
      <c r="K231" s="203"/>
      <c r="L231" s="203"/>
      <c r="M231" s="204"/>
      <c r="N231" s="204"/>
      <c r="O231" s="205"/>
      <c r="P231" s="206"/>
      <c r="Q231" s="210"/>
      <c r="R231" s="211"/>
      <c r="S231" s="212"/>
      <c r="T231" s="212"/>
      <c r="U231" s="212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8"/>
      <c r="AI231" s="219" t="s">
        <v>186</v>
      </c>
      <c r="AJ231" s="220" t="s">
        <v>135</v>
      </c>
      <c r="AK231" s="221" t="s">
        <v>55</v>
      </c>
      <c r="AL231" s="221"/>
      <c r="AM231" s="221"/>
      <c r="AN231" s="221"/>
      <c r="AO231" s="221"/>
      <c r="AP231" s="221"/>
      <c r="AQ231" s="221"/>
      <c r="AR231" s="221"/>
      <c r="AS231" s="222" t="n">
        <v>146.065</v>
      </c>
      <c r="AT231" s="222" t="n">
        <v>0</v>
      </c>
      <c r="AU231" s="222" t="n">
        <v>146.065</v>
      </c>
      <c r="AV231" s="222" t="n">
        <v>146.065</v>
      </c>
      <c r="AW231" s="223" t="n">
        <f aca="false">AX231+AY231+AZ231</f>
        <v>146.065</v>
      </c>
      <c r="AX231" s="224" t="n">
        <v>146.065</v>
      </c>
      <c r="AY231" s="224"/>
      <c r="AZ231" s="225"/>
      <c r="BA231" s="222" t="n">
        <f aca="false">AS231-AT231-AW231</f>
        <v>0</v>
      </c>
      <c r="BB231" s="222" t="n">
        <f aca="false">AX231-AU231</f>
        <v>0</v>
      </c>
      <c r="BC231" s="224"/>
      <c r="BD231" s="224"/>
      <c r="BE231" s="226"/>
      <c r="BF231" s="224"/>
      <c r="BG231" s="227"/>
      <c r="BH231" s="234"/>
      <c r="BI231" s="209" t="n">
        <v>0</v>
      </c>
      <c r="BJ231" s="217"/>
      <c r="BK231" s="217"/>
      <c r="BM231" s="183" t="str">
        <f aca="false">AJ231 &amp; BI231</f>
        <v>Амортизационные отчисления0</v>
      </c>
      <c r="BN231" s="217"/>
      <c r="BO231" s="217"/>
      <c r="BP231" s="217"/>
      <c r="BQ231" s="217"/>
      <c r="CB231" s="183" t="str">
        <f aca="false">AJ231 &amp; AK231</f>
        <v>Амортизационные отчислениянет</v>
      </c>
      <c r="CC231" s="184"/>
    </row>
    <row r="232" customFormat="false" ht="15" hidden="false" customHeight="true" outlineLevel="0" collapsed="false">
      <c r="C232" s="200"/>
      <c r="D232" s="201"/>
      <c r="E232" s="202"/>
      <c r="F232" s="202"/>
      <c r="G232" s="202"/>
      <c r="H232" s="202"/>
      <c r="I232" s="202"/>
      <c r="J232" s="202"/>
      <c r="K232" s="203"/>
      <c r="L232" s="203"/>
      <c r="M232" s="204"/>
      <c r="N232" s="204"/>
      <c r="O232" s="205"/>
      <c r="P232" s="206"/>
      <c r="Q232" s="210"/>
      <c r="R232" s="211"/>
      <c r="S232" s="212"/>
      <c r="T232" s="212"/>
      <c r="U232" s="212"/>
      <c r="V232" s="212"/>
      <c r="W232" s="212"/>
      <c r="X232" s="212"/>
      <c r="Y232" s="212"/>
      <c r="Z232" s="212"/>
      <c r="AA232" s="212"/>
      <c r="AB232" s="212"/>
      <c r="AC232" s="212"/>
      <c r="AD232" s="212"/>
      <c r="AE232" s="212"/>
      <c r="AF232" s="212"/>
      <c r="AG232" s="212"/>
      <c r="AH232" s="218"/>
      <c r="AI232" s="219" t="s">
        <v>140</v>
      </c>
      <c r="AJ232" s="220" t="s">
        <v>133</v>
      </c>
      <c r="AK232" s="221" t="s">
        <v>55</v>
      </c>
      <c r="AL232" s="221"/>
      <c r="AM232" s="221"/>
      <c r="AN232" s="221"/>
      <c r="AO232" s="221"/>
      <c r="AP232" s="221"/>
      <c r="AQ232" s="221"/>
      <c r="AR232" s="221"/>
      <c r="AS232" s="222" t="n">
        <v>0</v>
      </c>
      <c r="AT232" s="222" t="n">
        <v>0</v>
      </c>
      <c r="AU232" s="222" t="n">
        <v>0</v>
      </c>
      <c r="AV232" s="222" t="n">
        <v>0</v>
      </c>
      <c r="AW232" s="223" t="n">
        <f aca="false">AX232+AY232+AZ232</f>
        <v>0</v>
      </c>
      <c r="AX232" s="224"/>
      <c r="AY232" s="224"/>
      <c r="AZ232" s="225"/>
      <c r="BA232" s="222" t="n">
        <f aca="false">AS232-AT232-AW232</f>
        <v>0</v>
      </c>
      <c r="BB232" s="222" t="n">
        <f aca="false">AX232-AU232</f>
        <v>0</v>
      </c>
      <c r="BC232" s="224"/>
      <c r="BD232" s="224"/>
      <c r="BE232" s="226"/>
      <c r="BF232" s="224"/>
      <c r="BG232" s="227"/>
      <c r="BH232" s="228"/>
      <c r="BI232" s="209" t="n">
        <v>0</v>
      </c>
      <c r="BJ232" s="217"/>
      <c r="BK232" s="217"/>
      <c r="BM232" s="183" t="str">
        <f aca="false">AJ232 &amp; BI232</f>
        <v>Прибыль направляемая на инвестиции0</v>
      </c>
      <c r="BN232" s="217"/>
      <c r="BO232" s="217"/>
      <c r="BP232" s="217"/>
      <c r="BQ232" s="217"/>
      <c r="CB232" s="183" t="str">
        <f aca="false">AJ232 &amp; AK232</f>
        <v>Прибыль направляемая на инвестициинет</v>
      </c>
      <c r="CC232" s="184"/>
    </row>
    <row r="233" customFormat="false" ht="11.25" hidden="false" customHeight="true" outlineLevel="0" collapsed="false">
      <c r="C233" s="200"/>
      <c r="D233" s="201" t="n">
        <v>55</v>
      </c>
      <c r="E233" s="202" t="s">
        <v>172</v>
      </c>
      <c r="F233" s="202" t="s">
        <v>173</v>
      </c>
      <c r="G233" s="202" t="s">
        <v>255</v>
      </c>
      <c r="H233" s="202" t="s">
        <v>256</v>
      </c>
      <c r="I233" s="202" t="s">
        <v>257</v>
      </c>
      <c r="J233" s="202" t="s">
        <v>258</v>
      </c>
      <c r="K233" s="203" t="n">
        <v>5</v>
      </c>
      <c r="L233" s="203" t="n">
        <v>2019</v>
      </c>
      <c r="M233" s="204" t="s">
        <v>209</v>
      </c>
      <c r="N233" s="204" t="n">
        <v>2019</v>
      </c>
      <c r="O233" s="205" t="n">
        <v>100.000020186666</v>
      </c>
      <c r="P233" s="206" t="n">
        <v>100</v>
      </c>
      <c r="Q233" s="207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9"/>
      <c r="BJ233" s="184"/>
      <c r="BK233" s="184"/>
      <c r="BL233" s="184"/>
      <c r="BM233" s="184"/>
      <c r="BN233" s="184"/>
      <c r="BO233" s="184"/>
    </row>
    <row r="234" customFormat="false" ht="11.25" hidden="false" customHeight="true" outlineLevel="0" collapsed="false">
      <c r="C234" s="200"/>
      <c r="D234" s="201"/>
      <c r="E234" s="202"/>
      <c r="F234" s="202"/>
      <c r="G234" s="202"/>
      <c r="H234" s="202"/>
      <c r="I234" s="202"/>
      <c r="J234" s="202"/>
      <c r="K234" s="203"/>
      <c r="L234" s="203"/>
      <c r="M234" s="204"/>
      <c r="N234" s="204"/>
      <c r="O234" s="205"/>
      <c r="P234" s="206"/>
      <c r="Q234" s="210"/>
      <c r="R234" s="211" t="n">
        <v>1</v>
      </c>
      <c r="S234" s="212" t="s">
        <v>178</v>
      </c>
      <c r="T234" s="212" t="s">
        <v>259</v>
      </c>
      <c r="U234" s="212" t="s">
        <v>260</v>
      </c>
      <c r="V234" s="212" t="s">
        <v>256</v>
      </c>
      <c r="W234" s="212" t="s">
        <v>257</v>
      </c>
      <c r="X234" s="212" t="s">
        <v>258</v>
      </c>
      <c r="Y234" s="212" t="s">
        <v>261</v>
      </c>
      <c r="Z234" s="212" t="s">
        <v>262</v>
      </c>
      <c r="AA234" s="212" t="s">
        <v>263</v>
      </c>
      <c r="AB234" s="212" t="s">
        <v>264</v>
      </c>
      <c r="AC234" s="212" t="s">
        <v>256</v>
      </c>
      <c r="AD234" s="212" t="s">
        <v>257</v>
      </c>
      <c r="AE234" s="212" t="s">
        <v>258</v>
      </c>
      <c r="AF234" s="212" t="s">
        <v>261</v>
      </c>
      <c r="AG234" s="212" t="s">
        <v>262</v>
      </c>
      <c r="AH234" s="213"/>
      <c r="AI234" s="214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161"/>
      <c r="BD234" s="161"/>
      <c r="BE234" s="161"/>
      <c r="BF234" s="161"/>
      <c r="BG234" s="161"/>
      <c r="BH234" s="161"/>
      <c r="BI234" s="209"/>
      <c r="BJ234" s="217"/>
      <c r="BK234" s="217"/>
      <c r="BL234" s="217"/>
      <c r="BM234" s="184"/>
      <c r="BN234" s="217"/>
      <c r="BO234" s="217"/>
      <c r="BP234" s="217"/>
      <c r="BQ234" s="217"/>
      <c r="BR234" s="217"/>
    </row>
    <row r="235" customFormat="false" ht="15" hidden="false" customHeight="true" outlineLevel="0" collapsed="false">
      <c r="C235" s="200"/>
      <c r="D235" s="201"/>
      <c r="E235" s="202"/>
      <c r="F235" s="202"/>
      <c r="G235" s="202"/>
      <c r="H235" s="202"/>
      <c r="I235" s="202"/>
      <c r="J235" s="202"/>
      <c r="K235" s="203"/>
      <c r="L235" s="203"/>
      <c r="M235" s="204"/>
      <c r="N235" s="204"/>
      <c r="O235" s="205"/>
      <c r="P235" s="206"/>
      <c r="Q235" s="210"/>
      <c r="R235" s="211"/>
      <c r="S235" s="212"/>
      <c r="T235" s="212"/>
      <c r="U235" s="212"/>
      <c r="V235" s="212"/>
      <c r="W235" s="212"/>
      <c r="X235" s="212"/>
      <c r="Y235" s="212"/>
      <c r="Z235" s="212"/>
      <c r="AA235" s="212"/>
      <c r="AB235" s="212"/>
      <c r="AC235" s="212"/>
      <c r="AD235" s="212"/>
      <c r="AE235" s="212"/>
      <c r="AF235" s="212"/>
      <c r="AG235" s="212"/>
      <c r="AH235" s="218"/>
      <c r="AI235" s="219" t="s">
        <v>186</v>
      </c>
      <c r="AJ235" s="220" t="s">
        <v>135</v>
      </c>
      <c r="AK235" s="221" t="s">
        <v>55</v>
      </c>
      <c r="AL235" s="221"/>
      <c r="AM235" s="221"/>
      <c r="AN235" s="221"/>
      <c r="AO235" s="221"/>
      <c r="AP235" s="221"/>
      <c r="AQ235" s="221"/>
      <c r="AR235" s="221"/>
      <c r="AS235" s="222" t="n">
        <v>8234.66</v>
      </c>
      <c r="AT235" s="222" t="n">
        <v>2267.3</v>
      </c>
      <c r="AU235" s="222" t="n">
        <v>2640.92</v>
      </c>
      <c r="AV235" s="222" t="n">
        <v>0</v>
      </c>
      <c r="AW235" s="223" t="n">
        <f aca="false">AX235+AY235+AZ235</f>
        <v>0</v>
      </c>
      <c r="AX235" s="224"/>
      <c r="AY235" s="224"/>
      <c r="AZ235" s="225"/>
      <c r="BA235" s="222" t="n">
        <f aca="false">AS235-AT235-AW235</f>
        <v>5967.36</v>
      </c>
      <c r="BB235" s="222" t="n">
        <f aca="false">AX235-AU235</f>
        <v>-2640.92</v>
      </c>
      <c r="BC235" s="224"/>
      <c r="BD235" s="224"/>
      <c r="BE235" s="229" t="s">
        <v>189</v>
      </c>
      <c r="BF235" s="224" t="n">
        <f aca="false">AU235</f>
        <v>2640.92</v>
      </c>
      <c r="BG235" s="229" t="s">
        <v>189</v>
      </c>
      <c r="BH235" s="228"/>
      <c r="BI235" s="209" t="n">
        <v>0</v>
      </c>
      <c r="BJ235" s="217"/>
      <c r="BK235" s="217"/>
      <c r="BM235" s="183" t="str">
        <f aca="false">AJ235 &amp; BI235</f>
        <v>Амортизационные отчисления0</v>
      </c>
      <c r="BN235" s="217"/>
      <c r="BO235" s="217"/>
      <c r="BP235" s="217"/>
      <c r="BQ235" s="217"/>
      <c r="CB235" s="183" t="str">
        <f aca="false">AJ235 &amp; AK235</f>
        <v>Амортизационные отчислениянет</v>
      </c>
      <c r="CC235" s="184"/>
    </row>
    <row r="236" customFormat="false" ht="15" hidden="false" customHeight="true" outlineLevel="0" collapsed="false">
      <c r="C236" s="200"/>
      <c r="D236" s="201"/>
      <c r="E236" s="202"/>
      <c r="F236" s="202"/>
      <c r="G236" s="202"/>
      <c r="H236" s="202"/>
      <c r="I236" s="202"/>
      <c r="J236" s="202"/>
      <c r="K236" s="203"/>
      <c r="L236" s="203"/>
      <c r="M236" s="204"/>
      <c r="N236" s="204"/>
      <c r="O236" s="205"/>
      <c r="P236" s="206"/>
      <c r="Q236" s="210"/>
      <c r="R236" s="211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2"/>
      <c r="AH236" s="218"/>
      <c r="AI236" s="219" t="s">
        <v>140</v>
      </c>
      <c r="AJ236" s="220" t="s">
        <v>133</v>
      </c>
      <c r="AK236" s="221" t="s">
        <v>55</v>
      </c>
      <c r="AL236" s="221"/>
      <c r="AM236" s="221"/>
      <c r="AN236" s="221"/>
      <c r="AO236" s="221"/>
      <c r="AP236" s="221"/>
      <c r="AQ236" s="221"/>
      <c r="AR236" s="221"/>
      <c r="AS236" s="222" t="n">
        <v>1672.87</v>
      </c>
      <c r="AT236" s="222" t="n">
        <v>7640.232</v>
      </c>
      <c r="AU236" s="222" t="n">
        <v>0</v>
      </c>
      <c r="AV236" s="222" t="n">
        <v>0</v>
      </c>
      <c r="AW236" s="223" t="n">
        <f aca="false">AX236+AY236+AZ236</f>
        <v>0</v>
      </c>
      <c r="AX236" s="224"/>
      <c r="AY236" s="224"/>
      <c r="AZ236" s="225"/>
      <c r="BA236" s="222" t="n">
        <f aca="false">AS236-AT236-AW236</f>
        <v>-5967.362</v>
      </c>
      <c r="BB236" s="222" t="n">
        <f aca="false">AX236-AU236</f>
        <v>0</v>
      </c>
      <c r="BC236" s="224"/>
      <c r="BD236" s="224"/>
      <c r="BE236" s="226"/>
      <c r="BF236" s="224"/>
      <c r="BG236" s="227"/>
      <c r="BH236" s="228"/>
      <c r="BI236" s="209" t="n">
        <v>0</v>
      </c>
      <c r="BJ236" s="217"/>
      <c r="BK236" s="217"/>
      <c r="BM236" s="183" t="str">
        <f aca="false">AJ236 &amp; BI236</f>
        <v>Прибыль направляемая на инвестиции0</v>
      </c>
      <c r="BN236" s="217"/>
      <c r="BO236" s="217"/>
      <c r="BP236" s="217"/>
      <c r="BQ236" s="217"/>
      <c r="CB236" s="183" t="str">
        <f aca="false">AJ236 &amp; AK236</f>
        <v>Прибыль направляемая на инвестициинет</v>
      </c>
      <c r="CC236" s="184"/>
    </row>
    <row r="237" customFormat="false" ht="11.25" hidden="false" customHeight="true" outlineLevel="0" collapsed="false">
      <c r="C237" s="200"/>
      <c r="D237" s="201" t="n">
        <v>56</v>
      </c>
      <c r="E237" s="202" t="s">
        <v>172</v>
      </c>
      <c r="F237" s="202" t="s">
        <v>173</v>
      </c>
      <c r="G237" s="202" t="s">
        <v>192</v>
      </c>
      <c r="H237" s="202" t="s">
        <v>256</v>
      </c>
      <c r="I237" s="202" t="s">
        <v>257</v>
      </c>
      <c r="J237" s="202" t="s">
        <v>258</v>
      </c>
      <c r="K237" s="203" t="n">
        <v>5</v>
      </c>
      <c r="L237" s="203" t="n">
        <v>2019</v>
      </c>
      <c r="M237" s="204" t="s">
        <v>219</v>
      </c>
      <c r="N237" s="204" t="n">
        <v>2019</v>
      </c>
      <c r="O237" s="205" t="n">
        <v>100.003691807878</v>
      </c>
      <c r="P237" s="206" t="n">
        <v>100</v>
      </c>
      <c r="Q237" s="207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  <c r="AL237" s="208"/>
      <c r="AM237" s="208"/>
      <c r="AN237" s="208"/>
      <c r="AO237" s="208"/>
      <c r="AP237" s="208"/>
      <c r="AQ237" s="208"/>
      <c r="AR237" s="208"/>
      <c r="AS237" s="208"/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  <c r="BI237" s="209"/>
      <c r="BJ237" s="184"/>
      <c r="BK237" s="184"/>
      <c r="BL237" s="184"/>
      <c r="BM237" s="184"/>
      <c r="BN237" s="184"/>
      <c r="BO237" s="184"/>
    </row>
    <row r="238" customFormat="false" ht="11.25" hidden="false" customHeight="true" outlineLevel="0" collapsed="false">
      <c r="C238" s="200"/>
      <c r="D238" s="201"/>
      <c r="E238" s="202"/>
      <c r="F238" s="202"/>
      <c r="G238" s="202"/>
      <c r="H238" s="202"/>
      <c r="I238" s="202"/>
      <c r="J238" s="202"/>
      <c r="K238" s="203"/>
      <c r="L238" s="203"/>
      <c r="M238" s="204"/>
      <c r="N238" s="204"/>
      <c r="O238" s="205"/>
      <c r="P238" s="206"/>
      <c r="Q238" s="210"/>
      <c r="R238" s="211" t="n">
        <v>1</v>
      </c>
      <c r="S238" s="212" t="s">
        <v>178</v>
      </c>
      <c r="T238" s="212" t="s">
        <v>259</v>
      </c>
      <c r="U238" s="212" t="s">
        <v>260</v>
      </c>
      <c r="V238" s="212" t="s">
        <v>256</v>
      </c>
      <c r="W238" s="212" t="s">
        <v>257</v>
      </c>
      <c r="X238" s="212" t="s">
        <v>258</v>
      </c>
      <c r="Y238" s="212" t="s">
        <v>261</v>
      </c>
      <c r="Z238" s="212" t="s">
        <v>262</v>
      </c>
      <c r="AA238" s="212" t="s">
        <v>263</v>
      </c>
      <c r="AB238" s="212" t="s">
        <v>264</v>
      </c>
      <c r="AC238" s="212" t="s">
        <v>256</v>
      </c>
      <c r="AD238" s="212" t="s">
        <v>257</v>
      </c>
      <c r="AE238" s="212" t="s">
        <v>258</v>
      </c>
      <c r="AF238" s="212" t="s">
        <v>261</v>
      </c>
      <c r="AG238" s="212" t="s">
        <v>262</v>
      </c>
      <c r="AH238" s="213"/>
      <c r="AI238" s="214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6"/>
      <c r="AT238" s="216"/>
      <c r="AU238" s="216"/>
      <c r="AV238" s="216"/>
      <c r="AW238" s="216"/>
      <c r="AX238" s="216"/>
      <c r="AY238" s="216"/>
      <c r="AZ238" s="216"/>
      <c r="BA238" s="216"/>
      <c r="BB238" s="216"/>
      <c r="BC238" s="161"/>
      <c r="BD238" s="161"/>
      <c r="BE238" s="161"/>
      <c r="BF238" s="161"/>
      <c r="BG238" s="161"/>
      <c r="BH238" s="161"/>
      <c r="BI238" s="209"/>
      <c r="BJ238" s="217"/>
      <c r="BK238" s="217"/>
      <c r="BL238" s="217"/>
      <c r="BM238" s="184"/>
      <c r="BN238" s="217"/>
      <c r="BO238" s="217"/>
      <c r="BP238" s="217"/>
      <c r="BQ238" s="217"/>
      <c r="BR238" s="217"/>
    </row>
    <row r="239" customFormat="false" ht="15" hidden="false" customHeight="true" outlineLevel="0" collapsed="false">
      <c r="C239" s="200"/>
      <c r="D239" s="201"/>
      <c r="E239" s="202"/>
      <c r="F239" s="202"/>
      <c r="G239" s="202"/>
      <c r="H239" s="202"/>
      <c r="I239" s="202"/>
      <c r="J239" s="202"/>
      <c r="K239" s="203"/>
      <c r="L239" s="203"/>
      <c r="M239" s="204"/>
      <c r="N239" s="204"/>
      <c r="O239" s="205"/>
      <c r="P239" s="206"/>
      <c r="Q239" s="210"/>
      <c r="R239" s="211"/>
      <c r="S239" s="212"/>
      <c r="T239" s="212"/>
      <c r="U239" s="212"/>
      <c r="V239" s="212"/>
      <c r="W239" s="212"/>
      <c r="X239" s="212"/>
      <c r="Y239" s="212"/>
      <c r="Z239" s="212"/>
      <c r="AA239" s="212"/>
      <c r="AB239" s="212"/>
      <c r="AC239" s="212"/>
      <c r="AD239" s="212"/>
      <c r="AE239" s="212"/>
      <c r="AF239" s="212"/>
      <c r="AG239" s="212"/>
      <c r="AH239" s="218"/>
      <c r="AI239" s="219" t="s">
        <v>186</v>
      </c>
      <c r="AJ239" s="230" t="s">
        <v>135</v>
      </c>
      <c r="AK239" s="221" t="s">
        <v>55</v>
      </c>
      <c r="AL239" s="221"/>
      <c r="AM239" s="221"/>
      <c r="AN239" s="221"/>
      <c r="AO239" s="221"/>
      <c r="AP239" s="221"/>
      <c r="AQ239" s="221"/>
      <c r="AR239" s="221"/>
      <c r="AS239" s="231" t="n">
        <v>270.87</v>
      </c>
      <c r="AT239" s="231" t="n">
        <v>270.88</v>
      </c>
      <c r="AU239" s="222" t="n">
        <v>0</v>
      </c>
      <c r="AV239" s="222" t="n">
        <v>0</v>
      </c>
      <c r="AW239" s="232" t="n">
        <f aca="false">AX239+AY239+AZ239</f>
        <v>0</v>
      </c>
      <c r="AX239" s="233"/>
      <c r="AY239" s="233"/>
      <c r="AZ239" s="233"/>
      <c r="BA239" s="222" t="n">
        <f aca="false">AS239-AT239-AW239</f>
        <v>-0.00999999999999091</v>
      </c>
      <c r="BB239" s="222" t="n">
        <f aca="false">AX239-AU239</f>
        <v>0</v>
      </c>
      <c r="BC239" s="224"/>
      <c r="BD239" s="224"/>
      <c r="BE239" s="226"/>
      <c r="BF239" s="224"/>
      <c r="BG239" s="227"/>
      <c r="BH239" s="228"/>
      <c r="BI239" s="209" t="n">
        <v>0</v>
      </c>
      <c r="BJ239" s="217"/>
      <c r="BK239" s="217"/>
      <c r="BM239" s="183" t="str">
        <f aca="false">AJ239 &amp; BI239</f>
        <v>Амортизационные отчисления0</v>
      </c>
      <c r="BN239" s="217"/>
      <c r="BO239" s="217"/>
      <c r="BP239" s="217"/>
      <c r="BQ239" s="217"/>
      <c r="CB239" s="183" t="str">
        <f aca="false">AJ239 &amp; AK239</f>
        <v>Амортизационные отчислениянет</v>
      </c>
      <c r="CC239" s="184"/>
    </row>
    <row r="240" customFormat="false" ht="11.25" hidden="false" customHeight="true" outlineLevel="0" collapsed="false">
      <c r="C240" s="200"/>
      <c r="D240" s="201" t="n">
        <v>57</v>
      </c>
      <c r="E240" s="202" t="s">
        <v>172</v>
      </c>
      <c r="F240" s="202" t="s">
        <v>173</v>
      </c>
      <c r="G240" s="202" t="s">
        <v>265</v>
      </c>
      <c r="H240" s="202" t="s">
        <v>256</v>
      </c>
      <c r="I240" s="202" t="s">
        <v>257</v>
      </c>
      <c r="J240" s="202" t="s">
        <v>258</v>
      </c>
      <c r="K240" s="203" t="n">
        <v>5</v>
      </c>
      <c r="L240" s="203" t="n">
        <v>2022</v>
      </c>
      <c r="M240" s="204" t="s">
        <v>177</v>
      </c>
      <c r="N240" s="204" t="n">
        <v>2022</v>
      </c>
      <c r="O240" s="205" t="n">
        <v>0</v>
      </c>
      <c r="P240" s="206" t="n">
        <v>0</v>
      </c>
      <c r="Q240" s="207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8"/>
      <c r="AT240" s="208"/>
      <c r="AU240" s="208"/>
      <c r="AV240" s="208"/>
      <c r="AW240" s="208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  <c r="BI240" s="209"/>
      <c r="BJ240" s="184"/>
      <c r="BK240" s="184"/>
      <c r="BL240" s="184"/>
      <c r="BM240" s="184"/>
      <c r="BN240" s="184"/>
      <c r="BO240" s="184"/>
    </row>
    <row r="241" customFormat="false" ht="11.25" hidden="false" customHeight="true" outlineLevel="0" collapsed="false">
      <c r="C241" s="200"/>
      <c r="D241" s="201"/>
      <c r="E241" s="202"/>
      <c r="F241" s="202"/>
      <c r="G241" s="202"/>
      <c r="H241" s="202"/>
      <c r="I241" s="202"/>
      <c r="J241" s="202"/>
      <c r="K241" s="203"/>
      <c r="L241" s="203"/>
      <c r="M241" s="204"/>
      <c r="N241" s="204"/>
      <c r="O241" s="205"/>
      <c r="P241" s="206"/>
      <c r="Q241" s="210"/>
      <c r="R241" s="211" t="n">
        <v>1</v>
      </c>
      <c r="S241" s="212" t="s">
        <v>178</v>
      </c>
      <c r="T241" s="212" t="s">
        <v>259</v>
      </c>
      <c r="U241" s="212" t="s">
        <v>260</v>
      </c>
      <c r="V241" s="212" t="s">
        <v>256</v>
      </c>
      <c r="W241" s="212" t="s">
        <v>257</v>
      </c>
      <c r="X241" s="212" t="s">
        <v>258</v>
      </c>
      <c r="Y241" s="212" t="s">
        <v>261</v>
      </c>
      <c r="Z241" s="212" t="s">
        <v>262</v>
      </c>
      <c r="AA241" s="212" t="s">
        <v>263</v>
      </c>
      <c r="AB241" s="212" t="s">
        <v>264</v>
      </c>
      <c r="AC241" s="212" t="s">
        <v>256</v>
      </c>
      <c r="AD241" s="212" t="s">
        <v>257</v>
      </c>
      <c r="AE241" s="212" t="s">
        <v>258</v>
      </c>
      <c r="AF241" s="212" t="s">
        <v>261</v>
      </c>
      <c r="AG241" s="212" t="s">
        <v>262</v>
      </c>
      <c r="AH241" s="213"/>
      <c r="AI241" s="214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6"/>
      <c r="AT241" s="216"/>
      <c r="AU241" s="216"/>
      <c r="AV241" s="216"/>
      <c r="AW241" s="216"/>
      <c r="AX241" s="216"/>
      <c r="AY241" s="216"/>
      <c r="AZ241" s="216"/>
      <c r="BA241" s="216"/>
      <c r="BB241" s="216"/>
      <c r="BC241" s="161"/>
      <c r="BD241" s="161"/>
      <c r="BE241" s="161"/>
      <c r="BF241" s="161"/>
      <c r="BG241" s="161"/>
      <c r="BH241" s="161"/>
      <c r="BI241" s="209"/>
      <c r="BJ241" s="217"/>
      <c r="BK241" s="217"/>
      <c r="BL241" s="217"/>
      <c r="BM241" s="184"/>
      <c r="BN241" s="217"/>
      <c r="BO241" s="217"/>
      <c r="BP241" s="217"/>
      <c r="BQ241" s="217"/>
      <c r="BR241" s="217"/>
    </row>
    <row r="242" customFormat="false" ht="15" hidden="false" customHeight="true" outlineLevel="0" collapsed="false">
      <c r="C242" s="200"/>
      <c r="D242" s="201"/>
      <c r="E242" s="202"/>
      <c r="F242" s="202"/>
      <c r="G242" s="202"/>
      <c r="H242" s="202"/>
      <c r="I242" s="202"/>
      <c r="J242" s="202"/>
      <c r="K242" s="203"/>
      <c r="L242" s="203"/>
      <c r="M242" s="204"/>
      <c r="N242" s="204"/>
      <c r="O242" s="205"/>
      <c r="P242" s="206"/>
      <c r="Q242" s="210"/>
      <c r="R242" s="211"/>
      <c r="S242" s="212"/>
      <c r="T242" s="212"/>
      <c r="U242" s="212"/>
      <c r="V242" s="212"/>
      <c r="W242" s="212"/>
      <c r="X242" s="212"/>
      <c r="Y242" s="212"/>
      <c r="Z242" s="212"/>
      <c r="AA242" s="212"/>
      <c r="AB242" s="212"/>
      <c r="AC242" s="212"/>
      <c r="AD242" s="212"/>
      <c r="AE242" s="212"/>
      <c r="AF242" s="212"/>
      <c r="AG242" s="212"/>
      <c r="AH242" s="218"/>
      <c r="AI242" s="219" t="s">
        <v>186</v>
      </c>
      <c r="AJ242" s="230" t="s">
        <v>135</v>
      </c>
      <c r="AK242" s="221" t="s">
        <v>55</v>
      </c>
      <c r="AL242" s="221"/>
      <c r="AM242" s="221"/>
      <c r="AN242" s="221"/>
      <c r="AO242" s="221"/>
      <c r="AP242" s="221"/>
      <c r="AQ242" s="221"/>
      <c r="AR242" s="221"/>
      <c r="AS242" s="231" t="n">
        <v>587.33</v>
      </c>
      <c r="AT242" s="231" t="n">
        <v>0</v>
      </c>
      <c r="AU242" s="222" t="n">
        <v>0</v>
      </c>
      <c r="AV242" s="222" t="n">
        <v>0</v>
      </c>
      <c r="AW242" s="232" t="n">
        <f aca="false">AX242+AY242+AZ242</f>
        <v>0</v>
      </c>
      <c r="AX242" s="233"/>
      <c r="AY242" s="233"/>
      <c r="AZ242" s="233"/>
      <c r="BA242" s="222" t="n">
        <f aca="false">AS242-AT242-AW242</f>
        <v>587.33</v>
      </c>
      <c r="BB242" s="222" t="n">
        <f aca="false">AX242-AU242</f>
        <v>0</v>
      </c>
      <c r="BC242" s="224"/>
      <c r="BD242" s="224"/>
      <c r="BE242" s="226"/>
      <c r="BF242" s="224"/>
      <c r="BG242" s="227"/>
      <c r="BH242" s="228"/>
      <c r="BI242" s="209" t="n">
        <v>0</v>
      </c>
      <c r="BJ242" s="217"/>
      <c r="BK242" s="217"/>
      <c r="BM242" s="183" t="str">
        <f aca="false">AJ242 &amp; BI242</f>
        <v>Амортизационные отчисления0</v>
      </c>
      <c r="BN242" s="217"/>
      <c r="BO242" s="217"/>
      <c r="BP242" s="217"/>
      <c r="BQ242" s="217"/>
      <c r="CB242" s="183" t="str">
        <f aca="false">AJ242 &amp; AK242</f>
        <v>Амортизационные отчислениянет</v>
      </c>
      <c r="CC242" s="184"/>
    </row>
    <row r="243" customFormat="false" ht="11.25" hidden="false" customHeight="true" outlineLevel="0" collapsed="false">
      <c r="C243" s="200"/>
      <c r="D243" s="201" t="n">
        <v>58</v>
      </c>
      <c r="E243" s="202" t="s">
        <v>172</v>
      </c>
      <c r="F243" s="202" t="s">
        <v>173</v>
      </c>
      <c r="G243" s="202" t="s">
        <v>212</v>
      </c>
      <c r="H243" s="202" t="s">
        <v>256</v>
      </c>
      <c r="I243" s="202" t="s">
        <v>257</v>
      </c>
      <c r="J243" s="202" t="s">
        <v>258</v>
      </c>
      <c r="K243" s="203" t="n">
        <v>5</v>
      </c>
      <c r="L243" s="203" t="n">
        <v>2019</v>
      </c>
      <c r="M243" s="204" t="s">
        <v>266</v>
      </c>
      <c r="N243" s="204" t="n">
        <v>2019</v>
      </c>
      <c r="O243" s="205" t="n">
        <v>99.9999575463488</v>
      </c>
      <c r="P243" s="206" t="n">
        <v>100</v>
      </c>
      <c r="Q243" s="207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  <c r="AU243" s="208"/>
      <c r="AV243" s="208"/>
      <c r="AW243" s="208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  <c r="BI243" s="209"/>
      <c r="BJ243" s="184"/>
      <c r="BK243" s="184"/>
      <c r="BL243" s="184"/>
      <c r="BM243" s="184"/>
      <c r="BN243" s="184"/>
      <c r="BO243" s="184"/>
    </row>
    <row r="244" customFormat="false" ht="11.25" hidden="false" customHeight="true" outlineLevel="0" collapsed="false">
      <c r="C244" s="200"/>
      <c r="D244" s="201"/>
      <c r="E244" s="202"/>
      <c r="F244" s="202"/>
      <c r="G244" s="202"/>
      <c r="H244" s="202"/>
      <c r="I244" s="202"/>
      <c r="J244" s="202"/>
      <c r="K244" s="203"/>
      <c r="L244" s="203"/>
      <c r="M244" s="204"/>
      <c r="N244" s="204"/>
      <c r="O244" s="205"/>
      <c r="P244" s="206"/>
      <c r="Q244" s="210"/>
      <c r="R244" s="211" t="n">
        <v>1</v>
      </c>
      <c r="S244" s="212" t="s">
        <v>178</v>
      </c>
      <c r="T244" s="212" t="s">
        <v>259</v>
      </c>
      <c r="U244" s="212" t="s">
        <v>260</v>
      </c>
      <c r="V244" s="212" t="s">
        <v>256</v>
      </c>
      <c r="W244" s="212" t="s">
        <v>257</v>
      </c>
      <c r="X244" s="212" t="s">
        <v>258</v>
      </c>
      <c r="Y244" s="212" t="s">
        <v>261</v>
      </c>
      <c r="Z244" s="212" t="s">
        <v>262</v>
      </c>
      <c r="AA244" s="212" t="s">
        <v>263</v>
      </c>
      <c r="AB244" s="212" t="s">
        <v>264</v>
      </c>
      <c r="AC244" s="212" t="s">
        <v>256</v>
      </c>
      <c r="AD244" s="212" t="s">
        <v>257</v>
      </c>
      <c r="AE244" s="212" t="s">
        <v>258</v>
      </c>
      <c r="AF244" s="212" t="s">
        <v>261</v>
      </c>
      <c r="AG244" s="212" t="s">
        <v>262</v>
      </c>
      <c r="AH244" s="213"/>
      <c r="AI244" s="214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6"/>
      <c r="AT244" s="216"/>
      <c r="AU244" s="216"/>
      <c r="AV244" s="216"/>
      <c r="AW244" s="216"/>
      <c r="AX244" s="216"/>
      <c r="AY244" s="216"/>
      <c r="AZ244" s="216"/>
      <c r="BA244" s="216"/>
      <c r="BB244" s="216"/>
      <c r="BC244" s="161"/>
      <c r="BD244" s="161"/>
      <c r="BE244" s="161"/>
      <c r="BF244" s="161"/>
      <c r="BG244" s="161"/>
      <c r="BH244" s="161"/>
      <c r="BI244" s="209"/>
      <c r="BJ244" s="217"/>
      <c r="BK244" s="217"/>
      <c r="BL244" s="217"/>
      <c r="BM244" s="184"/>
      <c r="BN244" s="217"/>
      <c r="BO244" s="217"/>
      <c r="BP244" s="217"/>
      <c r="BQ244" s="217"/>
      <c r="BR244" s="217"/>
    </row>
    <row r="245" customFormat="false" ht="15" hidden="false" customHeight="true" outlineLevel="0" collapsed="false">
      <c r="C245" s="200"/>
      <c r="D245" s="201"/>
      <c r="E245" s="202"/>
      <c r="F245" s="202"/>
      <c r="G245" s="202"/>
      <c r="H245" s="202"/>
      <c r="I245" s="202"/>
      <c r="J245" s="202"/>
      <c r="K245" s="203"/>
      <c r="L245" s="203"/>
      <c r="M245" s="204"/>
      <c r="N245" s="204"/>
      <c r="O245" s="205"/>
      <c r="P245" s="206"/>
      <c r="Q245" s="210"/>
      <c r="R245" s="211"/>
      <c r="S245" s="212"/>
      <c r="T245" s="212"/>
      <c r="U245" s="212"/>
      <c r="V245" s="212"/>
      <c r="W245" s="212"/>
      <c r="X245" s="212"/>
      <c r="Y245" s="212"/>
      <c r="Z245" s="212"/>
      <c r="AA245" s="212"/>
      <c r="AB245" s="212"/>
      <c r="AC245" s="212"/>
      <c r="AD245" s="212"/>
      <c r="AE245" s="212"/>
      <c r="AF245" s="212"/>
      <c r="AG245" s="212"/>
      <c r="AH245" s="218"/>
      <c r="AI245" s="219" t="s">
        <v>186</v>
      </c>
      <c r="AJ245" s="230" t="s">
        <v>135</v>
      </c>
      <c r="AK245" s="221" t="s">
        <v>55</v>
      </c>
      <c r="AL245" s="221"/>
      <c r="AM245" s="221"/>
      <c r="AN245" s="221"/>
      <c r="AO245" s="221"/>
      <c r="AP245" s="221"/>
      <c r="AQ245" s="221"/>
      <c r="AR245" s="221"/>
      <c r="AS245" s="231" t="n">
        <v>2355.51</v>
      </c>
      <c r="AT245" s="231" t="n">
        <v>2355.509</v>
      </c>
      <c r="AU245" s="222" t="n">
        <v>0</v>
      </c>
      <c r="AV245" s="222" t="n">
        <v>0</v>
      </c>
      <c r="AW245" s="232" t="n">
        <f aca="false">AX245+AY245+AZ245</f>
        <v>0</v>
      </c>
      <c r="AX245" s="233"/>
      <c r="AY245" s="233"/>
      <c r="AZ245" s="233"/>
      <c r="BA245" s="222" t="n">
        <f aca="false">AS245-AT245-AW245</f>
        <v>0.00100000000020373</v>
      </c>
      <c r="BB245" s="222" t="n">
        <f aca="false">AX245-AU245</f>
        <v>0</v>
      </c>
      <c r="BC245" s="224"/>
      <c r="BD245" s="224"/>
      <c r="BE245" s="226"/>
      <c r="BF245" s="224"/>
      <c r="BG245" s="227"/>
      <c r="BH245" s="228"/>
      <c r="BI245" s="209" t="n">
        <v>0</v>
      </c>
      <c r="BJ245" s="217"/>
      <c r="BK245" s="217"/>
      <c r="BM245" s="183" t="str">
        <f aca="false">AJ245 &amp; BI245</f>
        <v>Амортизационные отчисления0</v>
      </c>
      <c r="BN245" s="217"/>
      <c r="BO245" s="217"/>
      <c r="BP245" s="217"/>
      <c r="BQ245" s="217"/>
      <c r="CB245" s="183" t="str">
        <f aca="false">AJ245 &amp; AK245</f>
        <v>Амортизационные отчислениянет</v>
      </c>
      <c r="CC245" s="184"/>
    </row>
    <row r="246" customFormat="false" ht="11.25" hidden="false" customHeight="true" outlineLevel="0" collapsed="false">
      <c r="C246" s="200"/>
      <c r="D246" s="201" t="n">
        <v>59</v>
      </c>
      <c r="E246" s="202" t="s">
        <v>172</v>
      </c>
      <c r="F246" s="202" t="s">
        <v>173</v>
      </c>
      <c r="G246" s="202" t="s">
        <v>216</v>
      </c>
      <c r="H246" s="202" t="s">
        <v>256</v>
      </c>
      <c r="I246" s="202" t="s">
        <v>257</v>
      </c>
      <c r="J246" s="202" t="s">
        <v>258</v>
      </c>
      <c r="K246" s="203" t="n">
        <v>5</v>
      </c>
      <c r="L246" s="203" t="n">
        <v>2022</v>
      </c>
      <c r="M246" s="204" t="s">
        <v>177</v>
      </c>
      <c r="N246" s="204" t="n">
        <v>2022</v>
      </c>
      <c r="O246" s="205" t="n">
        <v>0</v>
      </c>
      <c r="P246" s="206" t="n">
        <v>0</v>
      </c>
      <c r="Q246" s="207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  <c r="AL246" s="208"/>
      <c r="AM246" s="208"/>
      <c r="AN246" s="208"/>
      <c r="AO246" s="208"/>
      <c r="AP246" s="208"/>
      <c r="AQ246" s="208"/>
      <c r="AR246" s="208"/>
      <c r="AS246" s="208"/>
      <c r="AT246" s="208"/>
      <c r="AU246" s="208"/>
      <c r="AV246" s="208"/>
      <c r="AW246" s="208"/>
      <c r="AX246" s="208"/>
      <c r="AY246" s="208"/>
      <c r="AZ246" s="208"/>
      <c r="BA246" s="208"/>
      <c r="BB246" s="208"/>
      <c r="BC246" s="208"/>
      <c r="BD246" s="208"/>
      <c r="BE246" s="208"/>
      <c r="BF246" s="208"/>
      <c r="BG246" s="208"/>
      <c r="BH246" s="208"/>
      <c r="BI246" s="209"/>
      <c r="BJ246" s="184"/>
      <c r="BK246" s="184"/>
      <c r="BL246" s="184"/>
      <c r="BM246" s="184"/>
      <c r="BN246" s="184"/>
      <c r="BO246" s="184"/>
    </row>
    <row r="247" customFormat="false" ht="11.25" hidden="false" customHeight="true" outlineLevel="0" collapsed="false">
      <c r="C247" s="200"/>
      <c r="D247" s="201"/>
      <c r="E247" s="202"/>
      <c r="F247" s="202"/>
      <c r="G247" s="202"/>
      <c r="H247" s="202"/>
      <c r="I247" s="202"/>
      <c r="J247" s="202"/>
      <c r="K247" s="203"/>
      <c r="L247" s="203"/>
      <c r="M247" s="204"/>
      <c r="N247" s="204"/>
      <c r="O247" s="205"/>
      <c r="P247" s="206"/>
      <c r="Q247" s="210"/>
      <c r="R247" s="211" t="n">
        <v>1</v>
      </c>
      <c r="S247" s="212" t="s">
        <v>178</v>
      </c>
      <c r="T247" s="212" t="s">
        <v>259</v>
      </c>
      <c r="U247" s="212" t="s">
        <v>260</v>
      </c>
      <c r="V247" s="212" t="s">
        <v>256</v>
      </c>
      <c r="W247" s="212" t="s">
        <v>257</v>
      </c>
      <c r="X247" s="212" t="s">
        <v>258</v>
      </c>
      <c r="Y247" s="212" t="s">
        <v>261</v>
      </c>
      <c r="Z247" s="212" t="s">
        <v>262</v>
      </c>
      <c r="AA247" s="212" t="s">
        <v>263</v>
      </c>
      <c r="AB247" s="212" t="s">
        <v>264</v>
      </c>
      <c r="AC247" s="212" t="s">
        <v>256</v>
      </c>
      <c r="AD247" s="212" t="s">
        <v>257</v>
      </c>
      <c r="AE247" s="212" t="s">
        <v>258</v>
      </c>
      <c r="AF247" s="212" t="s">
        <v>261</v>
      </c>
      <c r="AG247" s="212" t="s">
        <v>262</v>
      </c>
      <c r="AH247" s="213"/>
      <c r="AI247" s="214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6"/>
      <c r="AT247" s="216"/>
      <c r="AU247" s="216"/>
      <c r="AV247" s="216"/>
      <c r="AW247" s="216"/>
      <c r="AX247" s="216"/>
      <c r="AY247" s="216"/>
      <c r="AZ247" s="216"/>
      <c r="BA247" s="216"/>
      <c r="BB247" s="216"/>
      <c r="BC247" s="161"/>
      <c r="BD247" s="161"/>
      <c r="BE247" s="161"/>
      <c r="BF247" s="161"/>
      <c r="BG247" s="161"/>
      <c r="BH247" s="161"/>
      <c r="BI247" s="209"/>
      <c r="BJ247" s="217"/>
      <c r="BK247" s="217"/>
      <c r="BL247" s="217"/>
      <c r="BM247" s="184"/>
      <c r="BN247" s="217"/>
      <c r="BO247" s="217"/>
      <c r="BP247" s="217"/>
      <c r="BQ247" s="217"/>
      <c r="BR247" s="217"/>
    </row>
    <row r="248" customFormat="false" ht="15" hidden="false" customHeight="true" outlineLevel="0" collapsed="false">
      <c r="C248" s="200"/>
      <c r="D248" s="201"/>
      <c r="E248" s="202"/>
      <c r="F248" s="202"/>
      <c r="G248" s="202"/>
      <c r="H248" s="202"/>
      <c r="I248" s="202"/>
      <c r="J248" s="202"/>
      <c r="K248" s="203"/>
      <c r="L248" s="203"/>
      <c r="M248" s="204"/>
      <c r="N248" s="204"/>
      <c r="O248" s="205"/>
      <c r="P248" s="206"/>
      <c r="Q248" s="210"/>
      <c r="R248" s="211"/>
      <c r="S248" s="212"/>
      <c r="T248" s="212"/>
      <c r="U248" s="212"/>
      <c r="V248" s="212"/>
      <c r="W248" s="212"/>
      <c r="X248" s="212"/>
      <c r="Y248" s="212"/>
      <c r="Z248" s="212"/>
      <c r="AA248" s="212"/>
      <c r="AB248" s="212"/>
      <c r="AC248" s="212"/>
      <c r="AD248" s="212"/>
      <c r="AE248" s="212"/>
      <c r="AF248" s="212"/>
      <c r="AG248" s="212"/>
      <c r="AH248" s="218"/>
      <c r="AI248" s="219" t="s">
        <v>186</v>
      </c>
      <c r="AJ248" s="230" t="s">
        <v>135</v>
      </c>
      <c r="AK248" s="221" t="s">
        <v>55</v>
      </c>
      <c r="AL248" s="221"/>
      <c r="AM248" s="221"/>
      <c r="AN248" s="221"/>
      <c r="AO248" s="221"/>
      <c r="AP248" s="221"/>
      <c r="AQ248" s="221"/>
      <c r="AR248" s="221"/>
      <c r="AS248" s="231" t="n">
        <v>1756.95</v>
      </c>
      <c r="AT248" s="231" t="n">
        <v>0</v>
      </c>
      <c r="AU248" s="222" t="n">
        <v>0</v>
      </c>
      <c r="AV248" s="222" t="n">
        <v>0</v>
      </c>
      <c r="AW248" s="232" t="n">
        <f aca="false">AX248+AY248+AZ248</f>
        <v>0</v>
      </c>
      <c r="AX248" s="233"/>
      <c r="AY248" s="233"/>
      <c r="AZ248" s="233"/>
      <c r="BA248" s="222" t="n">
        <f aca="false">AS248-AT248-AW248</f>
        <v>1756.95</v>
      </c>
      <c r="BB248" s="222" t="n">
        <f aca="false">AX248-AU248</f>
        <v>0</v>
      </c>
      <c r="BC248" s="224"/>
      <c r="BD248" s="224"/>
      <c r="BE248" s="226"/>
      <c r="BF248" s="224"/>
      <c r="BG248" s="227"/>
      <c r="BH248" s="228"/>
      <c r="BI248" s="209" t="n">
        <v>0</v>
      </c>
      <c r="BJ248" s="217"/>
      <c r="BK248" s="217"/>
      <c r="BM248" s="183" t="str">
        <f aca="false">AJ248 &amp; BI248</f>
        <v>Амортизационные отчисления0</v>
      </c>
      <c r="BN248" s="217"/>
      <c r="BO248" s="217"/>
      <c r="BP248" s="217"/>
      <c r="BQ248" s="217"/>
      <c r="CB248" s="183" t="str">
        <f aca="false">AJ248 &amp; AK248</f>
        <v>Амортизационные отчислениянет</v>
      </c>
      <c r="CC248" s="184"/>
    </row>
    <row r="249" customFormat="false" ht="11.25" hidden="false" customHeight="true" outlineLevel="0" collapsed="false">
      <c r="C249" s="200"/>
      <c r="D249" s="201" t="n">
        <v>60</v>
      </c>
      <c r="E249" s="202" t="s">
        <v>172</v>
      </c>
      <c r="F249" s="202" t="s">
        <v>173</v>
      </c>
      <c r="G249" s="202" t="s">
        <v>267</v>
      </c>
      <c r="H249" s="202" t="s">
        <v>256</v>
      </c>
      <c r="I249" s="202" t="s">
        <v>257</v>
      </c>
      <c r="J249" s="202" t="s">
        <v>258</v>
      </c>
      <c r="K249" s="203" t="n">
        <v>5</v>
      </c>
      <c r="L249" s="203" t="n">
        <v>2021</v>
      </c>
      <c r="M249" s="204" t="s">
        <v>177</v>
      </c>
      <c r="N249" s="204" t="n">
        <v>2023</v>
      </c>
      <c r="O249" s="205" t="n">
        <v>0</v>
      </c>
      <c r="P249" s="206" t="n">
        <v>0</v>
      </c>
      <c r="Q249" s="207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8"/>
      <c r="AJ249" s="208"/>
      <c r="AK249" s="208"/>
      <c r="AL249" s="208"/>
      <c r="AM249" s="208"/>
      <c r="AN249" s="208"/>
      <c r="AO249" s="208"/>
      <c r="AP249" s="208"/>
      <c r="AQ249" s="208"/>
      <c r="AR249" s="208"/>
      <c r="AS249" s="208"/>
      <c r="AT249" s="208"/>
      <c r="AU249" s="208"/>
      <c r="AV249" s="208"/>
      <c r="AW249" s="208"/>
      <c r="AX249" s="208"/>
      <c r="AY249" s="208"/>
      <c r="AZ249" s="208"/>
      <c r="BA249" s="208"/>
      <c r="BB249" s="208"/>
      <c r="BC249" s="208"/>
      <c r="BD249" s="208"/>
      <c r="BE249" s="208"/>
      <c r="BF249" s="208"/>
      <c r="BG249" s="208"/>
      <c r="BH249" s="208"/>
      <c r="BI249" s="209"/>
      <c r="BJ249" s="184"/>
      <c r="BK249" s="184"/>
      <c r="BL249" s="184"/>
      <c r="BM249" s="184"/>
      <c r="BN249" s="184"/>
      <c r="BO249" s="184"/>
    </row>
    <row r="250" customFormat="false" ht="11.25" hidden="false" customHeight="true" outlineLevel="0" collapsed="false">
      <c r="C250" s="200"/>
      <c r="D250" s="201"/>
      <c r="E250" s="202"/>
      <c r="F250" s="202"/>
      <c r="G250" s="202"/>
      <c r="H250" s="202"/>
      <c r="I250" s="202"/>
      <c r="J250" s="202"/>
      <c r="K250" s="203"/>
      <c r="L250" s="203"/>
      <c r="M250" s="204"/>
      <c r="N250" s="204"/>
      <c r="O250" s="205"/>
      <c r="P250" s="206"/>
      <c r="Q250" s="210"/>
      <c r="R250" s="211" t="n">
        <v>1</v>
      </c>
      <c r="S250" s="212" t="s">
        <v>178</v>
      </c>
      <c r="T250" s="212" t="s">
        <v>259</v>
      </c>
      <c r="U250" s="212" t="s">
        <v>260</v>
      </c>
      <c r="V250" s="212" t="s">
        <v>256</v>
      </c>
      <c r="W250" s="212" t="s">
        <v>257</v>
      </c>
      <c r="X250" s="212" t="s">
        <v>258</v>
      </c>
      <c r="Y250" s="212" t="s">
        <v>261</v>
      </c>
      <c r="Z250" s="212" t="s">
        <v>262</v>
      </c>
      <c r="AA250" s="212" t="s">
        <v>263</v>
      </c>
      <c r="AB250" s="212" t="s">
        <v>264</v>
      </c>
      <c r="AC250" s="212" t="s">
        <v>256</v>
      </c>
      <c r="AD250" s="212" t="s">
        <v>257</v>
      </c>
      <c r="AE250" s="212" t="s">
        <v>258</v>
      </c>
      <c r="AF250" s="212" t="s">
        <v>261</v>
      </c>
      <c r="AG250" s="212" t="s">
        <v>262</v>
      </c>
      <c r="AH250" s="213"/>
      <c r="AI250" s="214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6"/>
      <c r="AT250" s="216"/>
      <c r="AU250" s="216"/>
      <c r="AV250" s="216"/>
      <c r="AW250" s="216"/>
      <c r="AX250" s="216"/>
      <c r="AY250" s="216"/>
      <c r="AZ250" s="216"/>
      <c r="BA250" s="216"/>
      <c r="BB250" s="216"/>
      <c r="BC250" s="161"/>
      <c r="BD250" s="161"/>
      <c r="BE250" s="161"/>
      <c r="BF250" s="161"/>
      <c r="BG250" s="161"/>
      <c r="BH250" s="161"/>
      <c r="BI250" s="209"/>
      <c r="BJ250" s="217"/>
      <c r="BK250" s="217"/>
      <c r="BL250" s="217"/>
      <c r="BM250" s="184"/>
      <c r="BN250" s="217"/>
      <c r="BO250" s="217"/>
      <c r="BP250" s="217"/>
      <c r="BQ250" s="217"/>
      <c r="BR250" s="217"/>
    </row>
    <row r="251" customFormat="false" ht="15" hidden="false" customHeight="true" outlineLevel="0" collapsed="false">
      <c r="C251" s="200"/>
      <c r="D251" s="201"/>
      <c r="E251" s="202"/>
      <c r="F251" s="202"/>
      <c r="G251" s="202"/>
      <c r="H251" s="202"/>
      <c r="I251" s="202"/>
      <c r="J251" s="202"/>
      <c r="K251" s="203"/>
      <c r="L251" s="203"/>
      <c r="M251" s="204"/>
      <c r="N251" s="204"/>
      <c r="O251" s="205"/>
      <c r="P251" s="206"/>
      <c r="Q251" s="210"/>
      <c r="R251" s="211"/>
      <c r="S251" s="212"/>
      <c r="T251" s="212"/>
      <c r="U251" s="212"/>
      <c r="V251" s="212"/>
      <c r="W251" s="212"/>
      <c r="X251" s="212"/>
      <c r="Y251" s="212"/>
      <c r="Z251" s="212"/>
      <c r="AA251" s="212"/>
      <c r="AB251" s="212"/>
      <c r="AC251" s="212"/>
      <c r="AD251" s="212"/>
      <c r="AE251" s="212"/>
      <c r="AF251" s="212"/>
      <c r="AG251" s="212"/>
      <c r="AH251" s="218"/>
      <c r="AI251" s="219" t="s">
        <v>186</v>
      </c>
      <c r="AJ251" s="230" t="s">
        <v>135</v>
      </c>
      <c r="AK251" s="221" t="s">
        <v>55</v>
      </c>
      <c r="AL251" s="221"/>
      <c r="AM251" s="221"/>
      <c r="AN251" s="221"/>
      <c r="AO251" s="221"/>
      <c r="AP251" s="221"/>
      <c r="AQ251" s="221"/>
      <c r="AR251" s="221"/>
      <c r="AS251" s="231" t="n">
        <v>274.41665</v>
      </c>
      <c r="AT251" s="231" t="n">
        <v>0</v>
      </c>
      <c r="AU251" s="222" t="n">
        <v>274.41665</v>
      </c>
      <c r="AV251" s="222" t="n">
        <v>20.35565</v>
      </c>
      <c r="AW251" s="232" t="n">
        <f aca="false">AX251+AY251+AZ251</f>
        <v>20.3565</v>
      </c>
      <c r="AX251" s="233" t="n">
        <v>20.3565</v>
      </c>
      <c r="AY251" s="233"/>
      <c r="AZ251" s="233"/>
      <c r="BA251" s="222" t="n">
        <f aca="false">AS251-AT251-AW251</f>
        <v>254.06015</v>
      </c>
      <c r="BB251" s="222" t="n">
        <f aca="false">AX251-AU251</f>
        <v>-254.06015</v>
      </c>
      <c r="BC251" s="224"/>
      <c r="BD251" s="224"/>
      <c r="BE251" s="229" t="s">
        <v>189</v>
      </c>
      <c r="BF251" s="224" t="n">
        <f aca="false">BA251</f>
        <v>254.06015</v>
      </c>
      <c r="BG251" s="229" t="s">
        <v>189</v>
      </c>
      <c r="BH251" s="234"/>
      <c r="BI251" s="209" t="n">
        <v>0</v>
      </c>
      <c r="BJ251" s="217"/>
      <c r="BK251" s="217"/>
      <c r="BM251" s="183" t="str">
        <f aca="false">AJ251 &amp; BI251</f>
        <v>Амортизационные отчисления0</v>
      </c>
      <c r="BN251" s="217"/>
      <c r="BO251" s="217"/>
      <c r="BP251" s="217"/>
      <c r="BQ251" s="217"/>
      <c r="CB251" s="183" t="str">
        <f aca="false">AJ251 &amp; AK251</f>
        <v>Амортизационные отчислениянет</v>
      </c>
      <c r="CC251" s="184"/>
    </row>
    <row r="252" customFormat="false" ht="11.25" hidden="false" customHeight="true" outlineLevel="0" collapsed="false">
      <c r="C252" s="200"/>
      <c r="D252" s="201" t="n">
        <v>61</v>
      </c>
      <c r="E252" s="202" t="s">
        <v>172</v>
      </c>
      <c r="F252" s="202" t="s">
        <v>173</v>
      </c>
      <c r="G252" s="202" t="s">
        <v>233</v>
      </c>
      <c r="H252" s="202" t="s">
        <v>256</v>
      </c>
      <c r="I252" s="202" t="s">
        <v>257</v>
      </c>
      <c r="J252" s="202" t="s">
        <v>258</v>
      </c>
      <c r="K252" s="203" t="n">
        <v>5</v>
      </c>
      <c r="L252" s="203" t="n">
        <v>2023</v>
      </c>
      <c r="M252" s="204" t="s">
        <v>177</v>
      </c>
      <c r="N252" s="204" t="n">
        <v>2023</v>
      </c>
      <c r="O252" s="205" t="n">
        <v>0</v>
      </c>
      <c r="P252" s="206" t="n">
        <v>0</v>
      </c>
      <c r="Q252" s="207"/>
      <c r="R252" s="208"/>
      <c r="S252" s="208"/>
      <c r="T252" s="208"/>
      <c r="U252" s="208"/>
      <c r="V252" s="208"/>
      <c r="W252" s="208"/>
      <c r="X252" s="208"/>
      <c r="Y252" s="208"/>
      <c r="Z252" s="208"/>
      <c r="AA252" s="208"/>
      <c r="AB252" s="208"/>
      <c r="AC252" s="208"/>
      <c r="AD252" s="208"/>
      <c r="AE252" s="208"/>
      <c r="AF252" s="208"/>
      <c r="AG252" s="208"/>
      <c r="AH252" s="208"/>
      <c r="AI252" s="208"/>
      <c r="AJ252" s="208"/>
      <c r="AK252" s="208"/>
      <c r="AL252" s="208"/>
      <c r="AM252" s="208"/>
      <c r="AN252" s="208"/>
      <c r="AO252" s="208"/>
      <c r="AP252" s="208"/>
      <c r="AQ252" s="208"/>
      <c r="AR252" s="208"/>
      <c r="AS252" s="208"/>
      <c r="AT252" s="208"/>
      <c r="AU252" s="208"/>
      <c r="AV252" s="208"/>
      <c r="AW252" s="208"/>
      <c r="AX252" s="208"/>
      <c r="AY252" s="208"/>
      <c r="AZ252" s="208"/>
      <c r="BA252" s="208"/>
      <c r="BB252" s="208"/>
      <c r="BC252" s="208"/>
      <c r="BD252" s="208"/>
      <c r="BE252" s="208"/>
      <c r="BF252" s="208"/>
      <c r="BG252" s="208"/>
      <c r="BH252" s="208"/>
      <c r="BI252" s="209"/>
      <c r="BJ252" s="184"/>
      <c r="BK252" s="184"/>
      <c r="BL252" s="184"/>
      <c r="BM252" s="184"/>
      <c r="BN252" s="184"/>
      <c r="BO252" s="184"/>
    </row>
    <row r="253" customFormat="false" ht="11.25" hidden="false" customHeight="true" outlineLevel="0" collapsed="false">
      <c r="C253" s="200"/>
      <c r="D253" s="201"/>
      <c r="E253" s="202"/>
      <c r="F253" s="202"/>
      <c r="G253" s="202"/>
      <c r="H253" s="202"/>
      <c r="I253" s="202"/>
      <c r="J253" s="202"/>
      <c r="K253" s="203"/>
      <c r="L253" s="203"/>
      <c r="M253" s="204"/>
      <c r="N253" s="204"/>
      <c r="O253" s="205"/>
      <c r="P253" s="206"/>
      <c r="Q253" s="210"/>
      <c r="R253" s="211" t="n">
        <v>1</v>
      </c>
      <c r="S253" s="212" t="s">
        <v>178</v>
      </c>
      <c r="T253" s="212" t="s">
        <v>259</v>
      </c>
      <c r="U253" s="212" t="s">
        <v>260</v>
      </c>
      <c r="V253" s="212" t="s">
        <v>256</v>
      </c>
      <c r="W253" s="212" t="s">
        <v>257</v>
      </c>
      <c r="X253" s="212" t="s">
        <v>258</v>
      </c>
      <c r="Y253" s="212" t="s">
        <v>261</v>
      </c>
      <c r="Z253" s="212" t="s">
        <v>262</v>
      </c>
      <c r="AA253" s="212" t="s">
        <v>263</v>
      </c>
      <c r="AB253" s="212" t="s">
        <v>264</v>
      </c>
      <c r="AC253" s="212" t="s">
        <v>256</v>
      </c>
      <c r="AD253" s="212" t="s">
        <v>257</v>
      </c>
      <c r="AE253" s="212" t="s">
        <v>258</v>
      </c>
      <c r="AF253" s="212" t="s">
        <v>261</v>
      </c>
      <c r="AG253" s="212" t="s">
        <v>262</v>
      </c>
      <c r="AH253" s="213"/>
      <c r="AI253" s="214"/>
      <c r="AJ253" s="215"/>
      <c r="AK253" s="215"/>
      <c r="AL253" s="215"/>
      <c r="AM253" s="215"/>
      <c r="AN253" s="215"/>
      <c r="AO253" s="215"/>
      <c r="AP253" s="215"/>
      <c r="AQ253" s="215"/>
      <c r="AR253" s="215"/>
      <c r="AS253" s="216"/>
      <c r="AT253" s="216"/>
      <c r="AU253" s="216"/>
      <c r="AV253" s="216"/>
      <c r="AW253" s="216"/>
      <c r="AX253" s="216"/>
      <c r="AY253" s="216"/>
      <c r="AZ253" s="216"/>
      <c r="BA253" s="216"/>
      <c r="BB253" s="216"/>
      <c r="BC253" s="161"/>
      <c r="BD253" s="161"/>
      <c r="BE253" s="161"/>
      <c r="BF253" s="161"/>
      <c r="BG253" s="161"/>
      <c r="BH253" s="161"/>
      <c r="BI253" s="209"/>
      <c r="BJ253" s="217"/>
      <c r="BK253" s="217"/>
      <c r="BL253" s="217"/>
      <c r="BM253" s="184"/>
      <c r="BN253" s="217"/>
      <c r="BO253" s="217"/>
      <c r="BP253" s="217"/>
      <c r="BQ253" s="217"/>
      <c r="BR253" s="217"/>
    </row>
    <row r="254" customFormat="false" ht="15" hidden="false" customHeight="true" outlineLevel="0" collapsed="false">
      <c r="C254" s="200"/>
      <c r="D254" s="201"/>
      <c r="E254" s="202"/>
      <c r="F254" s="202"/>
      <c r="G254" s="202"/>
      <c r="H254" s="202"/>
      <c r="I254" s="202"/>
      <c r="J254" s="202"/>
      <c r="K254" s="203"/>
      <c r="L254" s="203"/>
      <c r="M254" s="204"/>
      <c r="N254" s="204"/>
      <c r="O254" s="205"/>
      <c r="P254" s="206"/>
      <c r="Q254" s="210"/>
      <c r="R254" s="211"/>
      <c r="S254" s="212"/>
      <c r="T254" s="212"/>
      <c r="U254" s="212"/>
      <c r="V254" s="212"/>
      <c r="W254" s="212"/>
      <c r="X254" s="212"/>
      <c r="Y254" s="212"/>
      <c r="Z254" s="212"/>
      <c r="AA254" s="212"/>
      <c r="AB254" s="212"/>
      <c r="AC254" s="212"/>
      <c r="AD254" s="212"/>
      <c r="AE254" s="212"/>
      <c r="AF254" s="212"/>
      <c r="AG254" s="212"/>
      <c r="AH254" s="218"/>
      <c r="AI254" s="219" t="s">
        <v>186</v>
      </c>
      <c r="AJ254" s="230" t="s">
        <v>135</v>
      </c>
      <c r="AK254" s="221" t="s">
        <v>55</v>
      </c>
      <c r="AL254" s="221"/>
      <c r="AM254" s="221"/>
      <c r="AN254" s="221"/>
      <c r="AO254" s="221"/>
      <c r="AP254" s="221"/>
      <c r="AQ254" s="221"/>
      <c r="AR254" s="221"/>
      <c r="AS254" s="231" t="n">
        <v>611.025</v>
      </c>
      <c r="AT254" s="231" t="n">
        <v>0</v>
      </c>
      <c r="AU254" s="222" t="n">
        <v>0</v>
      </c>
      <c r="AV254" s="222" t="n">
        <v>0</v>
      </c>
      <c r="AW254" s="232" t="n">
        <f aca="false">AX254+AY254+AZ254</f>
        <v>0</v>
      </c>
      <c r="AX254" s="233"/>
      <c r="AY254" s="233"/>
      <c r="AZ254" s="233"/>
      <c r="BA254" s="222" t="n">
        <f aca="false">AS254-AT254-AW254</f>
        <v>611.025</v>
      </c>
      <c r="BB254" s="222" t="n">
        <f aca="false">AX254-AU254</f>
        <v>0</v>
      </c>
      <c r="BC254" s="224"/>
      <c r="BD254" s="224"/>
      <c r="BE254" s="226"/>
      <c r="BF254" s="224"/>
      <c r="BG254" s="227"/>
      <c r="BH254" s="228"/>
      <c r="BI254" s="209" t="n">
        <v>0</v>
      </c>
      <c r="BJ254" s="217"/>
      <c r="BK254" s="217"/>
      <c r="BM254" s="183" t="str">
        <f aca="false">AJ254 &amp; BI254</f>
        <v>Амортизационные отчисления0</v>
      </c>
      <c r="BN254" s="217"/>
      <c r="BO254" s="217"/>
      <c r="BP254" s="217"/>
      <c r="BQ254" s="217"/>
      <c r="CB254" s="183" t="str">
        <f aca="false">AJ254 &amp; AK254</f>
        <v>Амортизационные отчислениянет</v>
      </c>
      <c r="CC254" s="184"/>
    </row>
    <row r="255" customFormat="false" ht="11.25" hidden="false" customHeight="true" outlineLevel="0" collapsed="false">
      <c r="C255" s="200"/>
      <c r="D255" s="201" t="n">
        <v>62</v>
      </c>
      <c r="E255" s="202" t="s">
        <v>172</v>
      </c>
      <c r="F255" s="202" t="s">
        <v>173</v>
      </c>
      <c r="G255" s="202" t="s">
        <v>268</v>
      </c>
      <c r="H255" s="202" t="s">
        <v>256</v>
      </c>
      <c r="I255" s="202" t="s">
        <v>257</v>
      </c>
      <c r="J255" s="202" t="s">
        <v>258</v>
      </c>
      <c r="K255" s="203" t="n">
        <v>5</v>
      </c>
      <c r="L255" s="203" t="n">
        <v>2019</v>
      </c>
      <c r="M255" s="204" t="s">
        <v>219</v>
      </c>
      <c r="N255" s="204" t="n">
        <v>2019</v>
      </c>
      <c r="O255" s="205" t="n">
        <v>100</v>
      </c>
      <c r="P255" s="206" t="n">
        <v>100</v>
      </c>
      <c r="Q255" s="207"/>
      <c r="R255" s="208"/>
      <c r="S255" s="208"/>
      <c r="T255" s="208"/>
      <c r="U255" s="208"/>
      <c r="V255" s="208"/>
      <c r="W255" s="208"/>
      <c r="X255" s="208"/>
      <c r="Y255" s="208"/>
      <c r="Z255" s="208"/>
      <c r="AA255" s="208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  <c r="AL255" s="208"/>
      <c r="AM255" s="208"/>
      <c r="AN255" s="208"/>
      <c r="AO255" s="208"/>
      <c r="AP255" s="208"/>
      <c r="AQ255" s="208"/>
      <c r="AR255" s="208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9"/>
      <c r="BJ255" s="184"/>
      <c r="BK255" s="184"/>
      <c r="BL255" s="184"/>
      <c r="BM255" s="184"/>
      <c r="BN255" s="184"/>
      <c r="BO255" s="184"/>
    </row>
    <row r="256" customFormat="false" ht="11.25" hidden="false" customHeight="true" outlineLevel="0" collapsed="false">
      <c r="C256" s="200"/>
      <c r="D256" s="201"/>
      <c r="E256" s="202"/>
      <c r="F256" s="202"/>
      <c r="G256" s="202"/>
      <c r="H256" s="202"/>
      <c r="I256" s="202"/>
      <c r="J256" s="202"/>
      <c r="K256" s="203"/>
      <c r="L256" s="203"/>
      <c r="M256" s="204"/>
      <c r="N256" s="204"/>
      <c r="O256" s="205"/>
      <c r="P256" s="206"/>
      <c r="Q256" s="210"/>
      <c r="R256" s="211" t="n">
        <v>1</v>
      </c>
      <c r="S256" s="212" t="s">
        <v>178</v>
      </c>
      <c r="T256" s="212" t="s">
        <v>259</v>
      </c>
      <c r="U256" s="212" t="s">
        <v>260</v>
      </c>
      <c r="V256" s="212" t="s">
        <v>256</v>
      </c>
      <c r="W256" s="212" t="s">
        <v>257</v>
      </c>
      <c r="X256" s="212" t="s">
        <v>258</v>
      </c>
      <c r="Y256" s="212" t="s">
        <v>261</v>
      </c>
      <c r="Z256" s="212" t="s">
        <v>262</v>
      </c>
      <c r="AA256" s="212" t="s">
        <v>263</v>
      </c>
      <c r="AB256" s="212" t="s">
        <v>264</v>
      </c>
      <c r="AC256" s="212" t="s">
        <v>256</v>
      </c>
      <c r="AD256" s="212" t="s">
        <v>257</v>
      </c>
      <c r="AE256" s="212" t="s">
        <v>258</v>
      </c>
      <c r="AF256" s="212" t="s">
        <v>261</v>
      </c>
      <c r="AG256" s="212" t="s">
        <v>262</v>
      </c>
      <c r="AH256" s="213"/>
      <c r="AI256" s="214"/>
      <c r="AJ256" s="215"/>
      <c r="AK256" s="215"/>
      <c r="AL256" s="215"/>
      <c r="AM256" s="215"/>
      <c r="AN256" s="215"/>
      <c r="AO256" s="215"/>
      <c r="AP256" s="215"/>
      <c r="AQ256" s="215"/>
      <c r="AR256" s="215"/>
      <c r="AS256" s="216"/>
      <c r="AT256" s="216"/>
      <c r="AU256" s="216"/>
      <c r="AV256" s="216"/>
      <c r="AW256" s="216"/>
      <c r="AX256" s="216"/>
      <c r="AY256" s="216"/>
      <c r="AZ256" s="216"/>
      <c r="BA256" s="216"/>
      <c r="BB256" s="216"/>
      <c r="BC256" s="161"/>
      <c r="BD256" s="161"/>
      <c r="BE256" s="161"/>
      <c r="BF256" s="161"/>
      <c r="BG256" s="161"/>
      <c r="BH256" s="161"/>
      <c r="BI256" s="209"/>
      <c r="BJ256" s="217"/>
      <c r="BK256" s="217"/>
      <c r="BL256" s="217"/>
      <c r="BM256" s="184"/>
      <c r="BN256" s="217"/>
      <c r="BO256" s="217"/>
      <c r="BP256" s="217"/>
      <c r="BQ256" s="217"/>
      <c r="BR256" s="217"/>
    </row>
    <row r="257" customFormat="false" ht="15" hidden="false" customHeight="true" outlineLevel="0" collapsed="false">
      <c r="C257" s="200"/>
      <c r="D257" s="201"/>
      <c r="E257" s="202"/>
      <c r="F257" s="202"/>
      <c r="G257" s="202"/>
      <c r="H257" s="202"/>
      <c r="I257" s="202"/>
      <c r="J257" s="202"/>
      <c r="K257" s="203"/>
      <c r="L257" s="203"/>
      <c r="M257" s="204"/>
      <c r="N257" s="204"/>
      <c r="O257" s="205"/>
      <c r="P257" s="206"/>
      <c r="Q257" s="210"/>
      <c r="R257" s="211"/>
      <c r="S257" s="212"/>
      <c r="T257" s="212"/>
      <c r="U257" s="212"/>
      <c r="V257" s="212"/>
      <c r="W257" s="212"/>
      <c r="X257" s="212"/>
      <c r="Y257" s="212"/>
      <c r="Z257" s="212"/>
      <c r="AA257" s="212"/>
      <c r="AB257" s="212"/>
      <c r="AC257" s="212"/>
      <c r="AD257" s="212"/>
      <c r="AE257" s="212"/>
      <c r="AF257" s="212"/>
      <c r="AG257" s="212"/>
      <c r="AH257" s="218"/>
      <c r="AI257" s="219" t="s">
        <v>186</v>
      </c>
      <c r="AJ257" s="230" t="s">
        <v>135</v>
      </c>
      <c r="AK257" s="221" t="s">
        <v>55</v>
      </c>
      <c r="AL257" s="221"/>
      <c r="AM257" s="221"/>
      <c r="AN257" s="221"/>
      <c r="AO257" s="221"/>
      <c r="AP257" s="221"/>
      <c r="AQ257" s="221"/>
      <c r="AR257" s="221"/>
      <c r="AS257" s="231" t="n">
        <v>771.05</v>
      </c>
      <c r="AT257" s="231" t="n">
        <v>771.05</v>
      </c>
      <c r="AU257" s="222" t="n">
        <v>0</v>
      </c>
      <c r="AV257" s="222" t="n">
        <v>0</v>
      </c>
      <c r="AW257" s="232" t="n">
        <f aca="false">AX257+AY257+AZ257</f>
        <v>0</v>
      </c>
      <c r="AX257" s="233"/>
      <c r="AY257" s="233"/>
      <c r="AZ257" s="233"/>
      <c r="BA257" s="222" t="n">
        <f aca="false">AS257-AT257-AW257</f>
        <v>0</v>
      </c>
      <c r="BB257" s="222" t="n">
        <f aca="false">AX257-AU257</f>
        <v>0</v>
      </c>
      <c r="BC257" s="224"/>
      <c r="BD257" s="224"/>
      <c r="BE257" s="226"/>
      <c r="BF257" s="224"/>
      <c r="BG257" s="227"/>
      <c r="BH257" s="228"/>
      <c r="BI257" s="209" t="n">
        <v>0</v>
      </c>
      <c r="BJ257" s="217"/>
      <c r="BK257" s="217"/>
      <c r="BM257" s="183" t="str">
        <f aca="false">AJ257 &amp; BI257</f>
        <v>Амортизационные отчисления0</v>
      </c>
      <c r="BN257" s="217"/>
      <c r="BO257" s="217"/>
      <c r="BP257" s="217"/>
      <c r="BQ257" s="217"/>
      <c r="CB257" s="183" t="str">
        <f aca="false">AJ257 &amp; AK257</f>
        <v>Амортизационные отчислениянет</v>
      </c>
      <c r="CC257" s="184"/>
    </row>
    <row r="258" customFormat="false" ht="11.25" hidden="false" customHeight="true" outlineLevel="0" collapsed="false">
      <c r="C258" s="200"/>
      <c r="D258" s="201" t="n">
        <v>63</v>
      </c>
      <c r="E258" s="202" t="s">
        <v>172</v>
      </c>
      <c r="F258" s="202" t="s">
        <v>173</v>
      </c>
      <c r="G258" s="202" t="s">
        <v>269</v>
      </c>
      <c r="H258" s="202" t="s">
        <v>256</v>
      </c>
      <c r="I258" s="202" t="s">
        <v>257</v>
      </c>
      <c r="J258" s="202" t="s">
        <v>258</v>
      </c>
      <c r="K258" s="203" t="n">
        <v>5</v>
      </c>
      <c r="L258" s="203" t="n">
        <v>2019</v>
      </c>
      <c r="M258" s="204" t="s">
        <v>219</v>
      </c>
      <c r="N258" s="204" t="n">
        <v>2019</v>
      </c>
      <c r="O258" s="205" t="n">
        <v>99.9995558121974</v>
      </c>
      <c r="P258" s="206" t="n">
        <v>100</v>
      </c>
      <c r="Q258" s="207"/>
      <c r="R258" s="208"/>
      <c r="S258" s="208"/>
      <c r="T258" s="208"/>
      <c r="U258" s="208"/>
      <c r="V258" s="208"/>
      <c r="W258" s="208"/>
      <c r="X258" s="208"/>
      <c r="Y258" s="208"/>
      <c r="Z258" s="208"/>
      <c r="AA258" s="208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  <c r="AL258" s="208"/>
      <c r="AM258" s="208"/>
      <c r="AN258" s="208"/>
      <c r="AO258" s="208"/>
      <c r="AP258" s="208"/>
      <c r="AQ258" s="208"/>
      <c r="AR258" s="208"/>
      <c r="AS258" s="208"/>
      <c r="AT258" s="208"/>
      <c r="AU258" s="208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9"/>
      <c r="BJ258" s="184"/>
      <c r="BK258" s="184"/>
      <c r="BL258" s="184"/>
      <c r="BM258" s="184"/>
      <c r="BN258" s="184"/>
      <c r="BO258" s="184"/>
    </row>
    <row r="259" customFormat="false" ht="11.25" hidden="false" customHeight="true" outlineLevel="0" collapsed="false">
      <c r="C259" s="200"/>
      <c r="D259" s="201"/>
      <c r="E259" s="202"/>
      <c r="F259" s="202"/>
      <c r="G259" s="202"/>
      <c r="H259" s="202"/>
      <c r="I259" s="202"/>
      <c r="J259" s="202"/>
      <c r="K259" s="203"/>
      <c r="L259" s="203"/>
      <c r="M259" s="204"/>
      <c r="N259" s="204"/>
      <c r="O259" s="205"/>
      <c r="P259" s="206"/>
      <c r="Q259" s="210"/>
      <c r="R259" s="211" t="n">
        <v>1</v>
      </c>
      <c r="S259" s="212" t="s">
        <v>178</v>
      </c>
      <c r="T259" s="212" t="s">
        <v>259</v>
      </c>
      <c r="U259" s="212" t="s">
        <v>260</v>
      </c>
      <c r="V259" s="212" t="s">
        <v>256</v>
      </c>
      <c r="W259" s="212" t="s">
        <v>257</v>
      </c>
      <c r="X259" s="212" t="s">
        <v>258</v>
      </c>
      <c r="Y259" s="212" t="s">
        <v>261</v>
      </c>
      <c r="Z259" s="212" t="s">
        <v>262</v>
      </c>
      <c r="AA259" s="212" t="s">
        <v>263</v>
      </c>
      <c r="AB259" s="212" t="s">
        <v>264</v>
      </c>
      <c r="AC259" s="212" t="s">
        <v>256</v>
      </c>
      <c r="AD259" s="212" t="s">
        <v>257</v>
      </c>
      <c r="AE259" s="212" t="s">
        <v>258</v>
      </c>
      <c r="AF259" s="212" t="s">
        <v>261</v>
      </c>
      <c r="AG259" s="212" t="s">
        <v>262</v>
      </c>
      <c r="AH259" s="213"/>
      <c r="AI259" s="214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6"/>
      <c r="AT259" s="216"/>
      <c r="AU259" s="216"/>
      <c r="AV259" s="216"/>
      <c r="AW259" s="216"/>
      <c r="AX259" s="216"/>
      <c r="AY259" s="216"/>
      <c r="AZ259" s="216"/>
      <c r="BA259" s="216"/>
      <c r="BB259" s="216"/>
      <c r="BC259" s="161"/>
      <c r="BD259" s="161"/>
      <c r="BE259" s="161"/>
      <c r="BF259" s="161"/>
      <c r="BG259" s="161"/>
      <c r="BH259" s="161"/>
      <c r="BI259" s="209"/>
      <c r="BJ259" s="217"/>
      <c r="BK259" s="217"/>
      <c r="BL259" s="217"/>
      <c r="BM259" s="184"/>
      <c r="BN259" s="217"/>
      <c r="BO259" s="217"/>
      <c r="BP259" s="217"/>
      <c r="BQ259" s="217"/>
      <c r="BR259" s="217"/>
    </row>
    <row r="260" customFormat="false" ht="15" hidden="false" customHeight="true" outlineLevel="0" collapsed="false">
      <c r="C260" s="200"/>
      <c r="D260" s="201"/>
      <c r="E260" s="202"/>
      <c r="F260" s="202"/>
      <c r="G260" s="202"/>
      <c r="H260" s="202"/>
      <c r="I260" s="202"/>
      <c r="J260" s="202"/>
      <c r="K260" s="203"/>
      <c r="L260" s="203"/>
      <c r="M260" s="204"/>
      <c r="N260" s="204"/>
      <c r="O260" s="205"/>
      <c r="P260" s="206"/>
      <c r="Q260" s="210"/>
      <c r="R260" s="211"/>
      <c r="S260" s="212"/>
      <c r="T260" s="212"/>
      <c r="U260" s="212"/>
      <c r="V260" s="212"/>
      <c r="W260" s="212"/>
      <c r="X260" s="212"/>
      <c r="Y260" s="212"/>
      <c r="Z260" s="212"/>
      <c r="AA260" s="212"/>
      <c r="AB260" s="212"/>
      <c r="AC260" s="212"/>
      <c r="AD260" s="212"/>
      <c r="AE260" s="212"/>
      <c r="AF260" s="212"/>
      <c r="AG260" s="212"/>
      <c r="AH260" s="218"/>
      <c r="AI260" s="219" t="s">
        <v>186</v>
      </c>
      <c r="AJ260" s="230" t="s">
        <v>135</v>
      </c>
      <c r="AK260" s="221" t="s">
        <v>55</v>
      </c>
      <c r="AL260" s="221"/>
      <c r="AM260" s="221"/>
      <c r="AN260" s="221"/>
      <c r="AO260" s="221"/>
      <c r="AP260" s="221"/>
      <c r="AQ260" s="221"/>
      <c r="AR260" s="221"/>
      <c r="AS260" s="231" t="n">
        <v>450.26</v>
      </c>
      <c r="AT260" s="231" t="n">
        <v>450.258</v>
      </c>
      <c r="AU260" s="222" t="n">
        <v>0</v>
      </c>
      <c r="AV260" s="222" t="n">
        <v>0</v>
      </c>
      <c r="AW260" s="232" t="n">
        <f aca="false">AX260+AY260+AZ260</f>
        <v>0</v>
      </c>
      <c r="AX260" s="233"/>
      <c r="AY260" s="233"/>
      <c r="AZ260" s="233"/>
      <c r="BA260" s="222" t="n">
        <f aca="false">AS260-AT260-AW260</f>
        <v>0.00200000000000955</v>
      </c>
      <c r="BB260" s="222" t="n">
        <f aca="false">AX260-AU260</f>
        <v>0</v>
      </c>
      <c r="BC260" s="224"/>
      <c r="BD260" s="224"/>
      <c r="BE260" s="226"/>
      <c r="BF260" s="224"/>
      <c r="BG260" s="227"/>
      <c r="BH260" s="228"/>
      <c r="BI260" s="209" t="n">
        <v>0</v>
      </c>
      <c r="BJ260" s="217"/>
      <c r="BK260" s="217"/>
      <c r="BM260" s="183" t="str">
        <f aca="false">AJ260 &amp; BI260</f>
        <v>Амортизационные отчисления0</v>
      </c>
      <c r="BN260" s="217"/>
      <c r="BO260" s="217"/>
      <c r="BP260" s="217"/>
      <c r="BQ260" s="217"/>
      <c r="CB260" s="183" t="str">
        <f aca="false">AJ260 &amp; AK260</f>
        <v>Амортизационные отчислениянет</v>
      </c>
      <c r="CC260" s="184"/>
    </row>
    <row r="261" customFormat="false" ht="11.25" hidden="false" customHeight="true" outlineLevel="0" collapsed="false">
      <c r="C261" s="200"/>
      <c r="D261" s="201" t="n">
        <v>64</v>
      </c>
      <c r="E261" s="202" t="s">
        <v>172</v>
      </c>
      <c r="F261" s="202" t="s">
        <v>173</v>
      </c>
      <c r="G261" s="202" t="s">
        <v>270</v>
      </c>
      <c r="H261" s="202" t="s">
        <v>256</v>
      </c>
      <c r="I261" s="202" t="s">
        <v>257</v>
      </c>
      <c r="J261" s="202" t="s">
        <v>258</v>
      </c>
      <c r="K261" s="203" t="n">
        <v>5</v>
      </c>
      <c r="L261" s="203" t="n">
        <v>2023</v>
      </c>
      <c r="M261" s="204" t="s">
        <v>177</v>
      </c>
      <c r="N261" s="204" t="n">
        <v>2023</v>
      </c>
      <c r="O261" s="205" t="n">
        <v>99.9995558121974</v>
      </c>
      <c r="P261" s="206" t="n">
        <v>0</v>
      </c>
      <c r="Q261" s="207"/>
      <c r="R261" s="208"/>
      <c r="S261" s="208"/>
      <c r="T261" s="208"/>
      <c r="U261" s="208"/>
      <c r="V261" s="208"/>
      <c r="W261" s="208"/>
      <c r="X261" s="208"/>
      <c r="Y261" s="208"/>
      <c r="Z261" s="208"/>
      <c r="AA261" s="208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  <c r="AL261" s="208"/>
      <c r="AM261" s="208"/>
      <c r="AN261" s="208"/>
      <c r="AO261" s="208"/>
      <c r="AP261" s="208"/>
      <c r="AQ261" s="208"/>
      <c r="AR261" s="208"/>
      <c r="AS261" s="208"/>
      <c r="AT261" s="208"/>
      <c r="AU261" s="208"/>
      <c r="AV261" s="208"/>
      <c r="AW261" s="208"/>
      <c r="AX261" s="208"/>
      <c r="AY261" s="208"/>
      <c r="AZ261" s="208"/>
      <c r="BA261" s="208"/>
      <c r="BB261" s="208"/>
      <c r="BC261" s="208"/>
      <c r="BD261" s="208"/>
      <c r="BE261" s="208"/>
      <c r="BF261" s="208"/>
      <c r="BG261" s="208"/>
      <c r="BH261" s="208"/>
      <c r="BI261" s="209"/>
      <c r="BJ261" s="184"/>
      <c r="BK261" s="184"/>
      <c r="BL261" s="184"/>
      <c r="BM261" s="184"/>
      <c r="BN261" s="184"/>
      <c r="BO261" s="184"/>
    </row>
    <row r="262" customFormat="false" ht="11.25" hidden="false" customHeight="true" outlineLevel="0" collapsed="false">
      <c r="C262" s="200"/>
      <c r="D262" s="201"/>
      <c r="E262" s="202"/>
      <c r="F262" s="202"/>
      <c r="G262" s="202"/>
      <c r="H262" s="202"/>
      <c r="I262" s="202"/>
      <c r="J262" s="202"/>
      <c r="K262" s="203"/>
      <c r="L262" s="203"/>
      <c r="M262" s="204"/>
      <c r="N262" s="204"/>
      <c r="O262" s="205"/>
      <c r="P262" s="206"/>
      <c r="Q262" s="210"/>
      <c r="R262" s="211" t="n">
        <v>1</v>
      </c>
      <c r="S262" s="212" t="s">
        <v>178</v>
      </c>
      <c r="T262" s="212" t="s">
        <v>259</v>
      </c>
      <c r="U262" s="212" t="s">
        <v>260</v>
      </c>
      <c r="V262" s="212" t="s">
        <v>256</v>
      </c>
      <c r="W262" s="212" t="s">
        <v>257</v>
      </c>
      <c r="X262" s="212" t="s">
        <v>258</v>
      </c>
      <c r="Y262" s="212" t="s">
        <v>261</v>
      </c>
      <c r="Z262" s="212" t="s">
        <v>262</v>
      </c>
      <c r="AA262" s="212" t="s">
        <v>263</v>
      </c>
      <c r="AB262" s="212" t="s">
        <v>264</v>
      </c>
      <c r="AC262" s="212" t="s">
        <v>256</v>
      </c>
      <c r="AD262" s="212" t="s">
        <v>257</v>
      </c>
      <c r="AE262" s="212" t="s">
        <v>258</v>
      </c>
      <c r="AF262" s="212" t="s">
        <v>261</v>
      </c>
      <c r="AG262" s="212" t="s">
        <v>262</v>
      </c>
      <c r="AH262" s="213"/>
      <c r="AI262" s="214"/>
      <c r="AJ262" s="215"/>
      <c r="AK262" s="215"/>
      <c r="AL262" s="215"/>
      <c r="AM262" s="215"/>
      <c r="AN262" s="215"/>
      <c r="AO262" s="215"/>
      <c r="AP262" s="215"/>
      <c r="AQ262" s="215"/>
      <c r="AR262" s="215"/>
      <c r="AS262" s="216"/>
      <c r="AT262" s="216"/>
      <c r="AU262" s="216"/>
      <c r="AV262" s="216"/>
      <c r="AW262" s="216"/>
      <c r="AX262" s="216"/>
      <c r="AY262" s="216"/>
      <c r="AZ262" s="216"/>
      <c r="BA262" s="216"/>
      <c r="BB262" s="216"/>
      <c r="BC262" s="161"/>
      <c r="BD262" s="161"/>
      <c r="BE262" s="161"/>
      <c r="BF262" s="161"/>
      <c r="BG262" s="161"/>
      <c r="BH262" s="161"/>
      <c r="BI262" s="209"/>
      <c r="BJ262" s="217"/>
      <c r="BK262" s="217"/>
      <c r="BL262" s="217"/>
      <c r="BM262" s="184"/>
      <c r="BN262" s="217"/>
      <c r="BO262" s="217"/>
      <c r="BP262" s="217"/>
      <c r="BQ262" s="217"/>
      <c r="BR262" s="217"/>
    </row>
    <row r="263" customFormat="false" ht="15" hidden="false" customHeight="true" outlineLevel="0" collapsed="false">
      <c r="C263" s="200"/>
      <c r="D263" s="201"/>
      <c r="E263" s="202"/>
      <c r="F263" s="202"/>
      <c r="G263" s="202"/>
      <c r="H263" s="202"/>
      <c r="I263" s="202"/>
      <c r="J263" s="202"/>
      <c r="K263" s="203"/>
      <c r="L263" s="203"/>
      <c r="M263" s="204"/>
      <c r="N263" s="204"/>
      <c r="O263" s="205"/>
      <c r="P263" s="206"/>
      <c r="Q263" s="210"/>
      <c r="R263" s="211"/>
      <c r="S263" s="212"/>
      <c r="T263" s="212"/>
      <c r="U263" s="212"/>
      <c r="V263" s="212"/>
      <c r="W263" s="212"/>
      <c r="X263" s="212"/>
      <c r="Y263" s="212"/>
      <c r="Z263" s="212"/>
      <c r="AA263" s="212"/>
      <c r="AB263" s="212"/>
      <c r="AC263" s="212"/>
      <c r="AD263" s="212"/>
      <c r="AE263" s="212"/>
      <c r="AF263" s="212"/>
      <c r="AG263" s="212"/>
      <c r="AH263" s="218"/>
      <c r="AI263" s="219" t="s">
        <v>186</v>
      </c>
      <c r="AJ263" s="220" t="s">
        <v>135</v>
      </c>
      <c r="AK263" s="221" t="s">
        <v>55</v>
      </c>
      <c r="AL263" s="221"/>
      <c r="AM263" s="221"/>
      <c r="AN263" s="221"/>
      <c r="AO263" s="221"/>
      <c r="AP263" s="221"/>
      <c r="AQ263" s="221"/>
      <c r="AR263" s="221"/>
      <c r="AS263" s="222" t="n">
        <v>4303.63</v>
      </c>
      <c r="AT263" s="222" t="n">
        <v>0</v>
      </c>
      <c r="AU263" s="222" t="n">
        <v>0</v>
      </c>
      <c r="AV263" s="222" t="n">
        <v>0</v>
      </c>
      <c r="AW263" s="223" t="n">
        <f aca="false">AX263+AY263+AZ263</f>
        <v>0</v>
      </c>
      <c r="AX263" s="224"/>
      <c r="AY263" s="224"/>
      <c r="AZ263" s="225"/>
      <c r="BA263" s="222" t="n">
        <f aca="false">AS263-AT263-AW263</f>
        <v>4303.63</v>
      </c>
      <c r="BB263" s="222" t="n">
        <f aca="false">AX263-AU263</f>
        <v>0</v>
      </c>
      <c r="BC263" s="224"/>
      <c r="BD263" s="224"/>
      <c r="BE263" s="226"/>
      <c r="BF263" s="224"/>
      <c r="BG263" s="227"/>
      <c r="BH263" s="228"/>
      <c r="BI263" s="209" t="n">
        <v>0</v>
      </c>
      <c r="BJ263" s="217"/>
      <c r="BK263" s="217"/>
      <c r="BM263" s="183" t="str">
        <f aca="false">AJ263 &amp; BI263</f>
        <v>Амортизационные отчисления0</v>
      </c>
      <c r="BN263" s="217"/>
      <c r="BO263" s="217"/>
      <c r="BP263" s="217"/>
      <c r="BQ263" s="217"/>
      <c r="CB263" s="183" t="str">
        <f aca="false">AJ263 &amp; AK263</f>
        <v>Амортизационные отчислениянет</v>
      </c>
      <c r="CC263" s="184"/>
    </row>
    <row r="264" customFormat="false" ht="15" hidden="false" customHeight="true" outlineLevel="0" collapsed="false">
      <c r="C264" s="200"/>
      <c r="D264" s="201"/>
      <c r="E264" s="202"/>
      <c r="F264" s="202"/>
      <c r="G264" s="202"/>
      <c r="H264" s="202"/>
      <c r="I264" s="202"/>
      <c r="J264" s="202"/>
      <c r="K264" s="203"/>
      <c r="L264" s="203"/>
      <c r="M264" s="204"/>
      <c r="N264" s="204"/>
      <c r="O264" s="205"/>
      <c r="P264" s="206"/>
      <c r="Q264" s="210"/>
      <c r="R264" s="211"/>
      <c r="S264" s="212"/>
      <c r="T264" s="212"/>
      <c r="U264" s="212"/>
      <c r="V264" s="212"/>
      <c r="W264" s="212"/>
      <c r="X264" s="212"/>
      <c r="Y264" s="212"/>
      <c r="Z264" s="212"/>
      <c r="AA264" s="212"/>
      <c r="AB264" s="212"/>
      <c r="AC264" s="212"/>
      <c r="AD264" s="212"/>
      <c r="AE264" s="212"/>
      <c r="AF264" s="212"/>
      <c r="AG264" s="212"/>
      <c r="AH264" s="218"/>
      <c r="AI264" s="219" t="s">
        <v>140</v>
      </c>
      <c r="AJ264" s="220" t="s">
        <v>133</v>
      </c>
      <c r="AK264" s="221" t="s">
        <v>55</v>
      </c>
      <c r="AL264" s="221"/>
      <c r="AM264" s="221"/>
      <c r="AN264" s="221"/>
      <c r="AO264" s="221"/>
      <c r="AP264" s="221"/>
      <c r="AQ264" s="221"/>
      <c r="AR264" s="221"/>
      <c r="AS264" s="222" t="n">
        <v>1089.07</v>
      </c>
      <c r="AT264" s="222" t="n">
        <v>0</v>
      </c>
      <c r="AU264" s="222" t="n">
        <v>0</v>
      </c>
      <c r="AV264" s="222" t="n">
        <v>0</v>
      </c>
      <c r="AW264" s="223" t="n">
        <f aca="false">AX264+AY264+AZ264</f>
        <v>0</v>
      </c>
      <c r="AX264" s="224"/>
      <c r="AY264" s="224"/>
      <c r="AZ264" s="225"/>
      <c r="BA264" s="222" t="n">
        <f aca="false">AS264-AT264-AW264</f>
        <v>1089.07</v>
      </c>
      <c r="BB264" s="222" t="n">
        <f aca="false">AX264-AU264</f>
        <v>0</v>
      </c>
      <c r="BC264" s="224"/>
      <c r="BD264" s="224"/>
      <c r="BE264" s="226"/>
      <c r="BF264" s="224"/>
      <c r="BG264" s="227"/>
      <c r="BH264" s="228"/>
      <c r="BI264" s="209" t="n">
        <v>0</v>
      </c>
      <c r="BJ264" s="217"/>
      <c r="BK264" s="217"/>
      <c r="BM264" s="183" t="str">
        <f aca="false">AJ264 &amp; BI264</f>
        <v>Прибыль направляемая на инвестиции0</v>
      </c>
      <c r="BN264" s="217"/>
      <c r="BO264" s="217"/>
      <c r="BP264" s="217"/>
      <c r="BQ264" s="217"/>
      <c r="CB264" s="183" t="str">
        <f aca="false">AJ264 &amp; AK264</f>
        <v>Прибыль направляемая на инвестициинет</v>
      </c>
      <c r="CC264" s="184"/>
    </row>
    <row r="265" customFormat="false" ht="11.25" hidden="false" customHeight="true" outlineLevel="0" collapsed="false">
      <c r="C265" s="200"/>
      <c r="D265" s="201" t="n">
        <v>65</v>
      </c>
      <c r="E265" s="202" t="s">
        <v>172</v>
      </c>
      <c r="F265" s="202" t="s">
        <v>173</v>
      </c>
      <c r="G265" s="202" t="s">
        <v>207</v>
      </c>
      <c r="H265" s="202" t="s">
        <v>256</v>
      </c>
      <c r="I265" s="202" t="s">
        <v>257</v>
      </c>
      <c r="J265" s="202" t="s">
        <v>258</v>
      </c>
      <c r="K265" s="203" t="n">
        <v>5</v>
      </c>
      <c r="L265" s="203" t="n">
        <v>2022</v>
      </c>
      <c r="M265" s="204" t="s">
        <v>177</v>
      </c>
      <c r="N265" s="204" t="n">
        <v>2022</v>
      </c>
      <c r="O265" s="205" t="n">
        <v>0</v>
      </c>
      <c r="P265" s="206" t="n">
        <v>0</v>
      </c>
      <c r="Q265" s="207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  <c r="BI265" s="209"/>
      <c r="BJ265" s="184"/>
      <c r="BK265" s="184"/>
      <c r="BL265" s="184"/>
      <c r="BM265" s="184"/>
      <c r="BN265" s="184"/>
      <c r="BO265" s="184"/>
    </row>
    <row r="266" customFormat="false" ht="11.25" hidden="false" customHeight="true" outlineLevel="0" collapsed="false">
      <c r="C266" s="200"/>
      <c r="D266" s="201"/>
      <c r="E266" s="202"/>
      <c r="F266" s="202"/>
      <c r="G266" s="202"/>
      <c r="H266" s="202"/>
      <c r="I266" s="202"/>
      <c r="J266" s="202"/>
      <c r="K266" s="203"/>
      <c r="L266" s="203"/>
      <c r="M266" s="204"/>
      <c r="N266" s="204"/>
      <c r="O266" s="205"/>
      <c r="P266" s="206"/>
      <c r="Q266" s="210"/>
      <c r="R266" s="211" t="n">
        <v>1</v>
      </c>
      <c r="S266" s="212" t="s">
        <v>178</v>
      </c>
      <c r="T266" s="212" t="s">
        <v>259</v>
      </c>
      <c r="U266" s="212" t="s">
        <v>260</v>
      </c>
      <c r="V266" s="212" t="s">
        <v>256</v>
      </c>
      <c r="W266" s="212" t="s">
        <v>257</v>
      </c>
      <c r="X266" s="212" t="s">
        <v>258</v>
      </c>
      <c r="Y266" s="212" t="s">
        <v>261</v>
      </c>
      <c r="Z266" s="212" t="s">
        <v>262</v>
      </c>
      <c r="AA266" s="212" t="s">
        <v>263</v>
      </c>
      <c r="AB266" s="212" t="s">
        <v>264</v>
      </c>
      <c r="AC266" s="212" t="s">
        <v>256</v>
      </c>
      <c r="AD266" s="212" t="s">
        <v>257</v>
      </c>
      <c r="AE266" s="212" t="s">
        <v>258</v>
      </c>
      <c r="AF266" s="212" t="s">
        <v>261</v>
      </c>
      <c r="AG266" s="212" t="s">
        <v>262</v>
      </c>
      <c r="AH266" s="213"/>
      <c r="AI266" s="214"/>
      <c r="AJ266" s="215"/>
      <c r="AK266" s="215"/>
      <c r="AL266" s="215"/>
      <c r="AM266" s="215"/>
      <c r="AN266" s="215"/>
      <c r="AO266" s="215"/>
      <c r="AP266" s="215"/>
      <c r="AQ266" s="215"/>
      <c r="AR266" s="215"/>
      <c r="AS266" s="216"/>
      <c r="AT266" s="216"/>
      <c r="AU266" s="216"/>
      <c r="AV266" s="216"/>
      <c r="AW266" s="216"/>
      <c r="AX266" s="216"/>
      <c r="AY266" s="216"/>
      <c r="AZ266" s="216"/>
      <c r="BA266" s="216"/>
      <c r="BB266" s="216"/>
      <c r="BC266" s="161"/>
      <c r="BD266" s="161"/>
      <c r="BE266" s="161"/>
      <c r="BF266" s="161"/>
      <c r="BG266" s="161"/>
      <c r="BH266" s="161"/>
      <c r="BI266" s="209"/>
      <c r="BJ266" s="217"/>
      <c r="BK266" s="217"/>
      <c r="BL266" s="217"/>
      <c r="BM266" s="184"/>
      <c r="BN266" s="217"/>
      <c r="BO266" s="217"/>
      <c r="BP266" s="217"/>
      <c r="BQ266" s="217"/>
      <c r="BR266" s="217"/>
    </row>
    <row r="267" customFormat="false" ht="15" hidden="false" customHeight="true" outlineLevel="0" collapsed="false">
      <c r="C267" s="200"/>
      <c r="D267" s="201"/>
      <c r="E267" s="202"/>
      <c r="F267" s="202"/>
      <c r="G267" s="202"/>
      <c r="H267" s="202"/>
      <c r="I267" s="202"/>
      <c r="J267" s="202"/>
      <c r="K267" s="203"/>
      <c r="L267" s="203"/>
      <c r="M267" s="204"/>
      <c r="N267" s="204"/>
      <c r="O267" s="205"/>
      <c r="P267" s="206"/>
      <c r="Q267" s="210"/>
      <c r="R267" s="211"/>
      <c r="S267" s="212"/>
      <c r="T267" s="212"/>
      <c r="U267" s="212"/>
      <c r="V267" s="212"/>
      <c r="W267" s="212"/>
      <c r="X267" s="212"/>
      <c r="Y267" s="212"/>
      <c r="Z267" s="212"/>
      <c r="AA267" s="212"/>
      <c r="AB267" s="212"/>
      <c r="AC267" s="212"/>
      <c r="AD267" s="212"/>
      <c r="AE267" s="212"/>
      <c r="AF267" s="212"/>
      <c r="AG267" s="212"/>
      <c r="AH267" s="218"/>
      <c r="AI267" s="219" t="s">
        <v>186</v>
      </c>
      <c r="AJ267" s="220" t="s">
        <v>135</v>
      </c>
      <c r="AK267" s="221" t="s">
        <v>55</v>
      </c>
      <c r="AL267" s="221"/>
      <c r="AM267" s="221"/>
      <c r="AN267" s="221"/>
      <c r="AO267" s="221"/>
      <c r="AP267" s="221"/>
      <c r="AQ267" s="221"/>
      <c r="AR267" s="221"/>
      <c r="AS267" s="222" t="n">
        <v>3212.975</v>
      </c>
      <c r="AT267" s="222" t="n">
        <v>0</v>
      </c>
      <c r="AU267" s="222" t="n">
        <v>0</v>
      </c>
      <c r="AV267" s="222" t="n">
        <v>0</v>
      </c>
      <c r="AW267" s="223" t="n">
        <f aca="false">AX267+AY267+AZ267</f>
        <v>0</v>
      </c>
      <c r="AX267" s="224"/>
      <c r="AY267" s="224"/>
      <c r="AZ267" s="225"/>
      <c r="BA267" s="222" t="n">
        <f aca="false">AS267-AT267-AW267</f>
        <v>3212.975</v>
      </c>
      <c r="BB267" s="222" t="n">
        <f aca="false">AX267-AU267</f>
        <v>0</v>
      </c>
      <c r="BC267" s="224"/>
      <c r="BD267" s="224"/>
      <c r="BE267" s="226"/>
      <c r="BF267" s="224"/>
      <c r="BG267" s="227"/>
      <c r="BH267" s="228"/>
      <c r="BI267" s="209" t="n">
        <v>0</v>
      </c>
      <c r="BJ267" s="217"/>
      <c r="BK267" s="217"/>
      <c r="BM267" s="183" t="str">
        <f aca="false">AJ267 &amp; BI267</f>
        <v>Амортизационные отчисления0</v>
      </c>
      <c r="BN267" s="217"/>
      <c r="BO267" s="217"/>
      <c r="BP267" s="217"/>
      <c r="BQ267" s="217"/>
      <c r="CB267" s="183" t="str">
        <f aca="false">AJ267 &amp; AK267</f>
        <v>Амортизационные отчислениянет</v>
      </c>
      <c r="CC267" s="184"/>
    </row>
    <row r="268" customFormat="false" ht="15" hidden="false" customHeight="true" outlineLevel="0" collapsed="false">
      <c r="C268" s="200"/>
      <c r="D268" s="201"/>
      <c r="E268" s="202"/>
      <c r="F268" s="202"/>
      <c r="G268" s="202"/>
      <c r="H268" s="202"/>
      <c r="I268" s="202"/>
      <c r="J268" s="202"/>
      <c r="K268" s="203"/>
      <c r="L268" s="203"/>
      <c r="M268" s="204"/>
      <c r="N268" s="204"/>
      <c r="O268" s="205"/>
      <c r="P268" s="206"/>
      <c r="Q268" s="210"/>
      <c r="R268" s="211"/>
      <c r="S268" s="212"/>
      <c r="T268" s="212"/>
      <c r="U268" s="212"/>
      <c r="V268" s="212"/>
      <c r="W268" s="212"/>
      <c r="X268" s="212"/>
      <c r="Y268" s="212"/>
      <c r="Z268" s="212"/>
      <c r="AA268" s="212"/>
      <c r="AB268" s="212"/>
      <c r="AC268" s="212"/>
      <c r="AD268" s="212"/>
      <c r="AE268" s="212"/>
      <c r="AF268" s="212"/>
      <c r="AG268" s="212"/>
      <c r="AH268" s="218"/>
      <c r="AI268" s="219" t="s">
        <v>140</v>
      </c>
      <c r="AJ268" s="220" t="s">
        <v>133</v>
      </c>
      <c r="AK268" s="221" t="s">
        <v>55</v>
      </c>
      <c r="AL268" s="221"/>
      <c r="AM268" s="221"/>
      <c r="AN268" s="221"/>
      <c r="AO268" s="221"/>
      <c r="AP268" s="221"/>
      <c r="AQ268" s="221"/>
      <c r="AR268" s="221"/>
      <c r="AS268" s="222" t="n">
        <v>0</v>
      </c>
      <c r="AT268" s="222" t="n">
        <v>0</v>
      </c>
      <c r="AU268" s="222" t="n">
        <v>0</v>
      </c>
      <c r="AV268" s="222" t="n">
        <v>0</v>
      </c>
      <c r="AW268" s="223" t="n">
        <f aca="false">AX268+AY268+AZ268</f>
        <v>0</v>
      </c>
      <c r="AX268" s="224"/>
      <c r="AY268" s="224"/>
      <c r="AZ268" s="225"/>
      <c r="BA268" s="222" t="n">
        <f aca="false">AS268-AT268-AW268</f>
        <v>0</v>
      </c>
      <c r="BB268" s="222" t="n">
        <f aca="false">AX268-AU268</f>
        <v>0</v>
      </c>
      <c r="BC268" s="224"/>
      <c r="BD268" s="224"/>
      <c r="BE268" s="226"/>
      <c r="BF268" s="224"/>
      <c r="BG268" s="227"/>
      <c r="BH268" s="228"/>
      <c r="BI268" s="209" t="n">
        <v>0</v>
      </c>
      <c r="BJ268" s="217"/>
      <c r="BK268" s="217"/>
      <c r="BM268" s="183" t="str">
        <f aca="false">AJ268 &amp; BI268</f>
        <v>Прибыль направляемая на инвестиции0</v>
      </c>
      <c r="BN268" s="217"/>
      <c r="BO268" s="217"/>
      <c r="BP268" s="217"/>
      <c r="BQ268" s="217"/>
      <c r="CB268" s="183" t="str">
        <f aca="false">AJ268 &amp; AK268</f>
        <v>Прибыль направляемая на инвестициинет</v>
      </c>
      <c r="CC268" s="184"/>
    </row>
    <row r="269" customFormat="false" ht="11.25" hidden="false" customHeight="true" outlineLevel="0" collapsed="false">
      <c r="C269" s="200"/>
      <c r="D269" s="201" t="n">
        <v>66</v>
      </c>
      <c r="E269" s="202" t="s">
        <v>172</v>
      </c>
      <c r="F269" s="202" t="s">
        <v>173</v>
      </c>
      <c r="G269" s="202" t="s">
        <v>208</v>
      </c>
      <c r="H269" s="202" t="s">
        <v>256</v>
      </c>
      <c r="I269" s="202" t="s">
        <v>257</v>
      </c>
      <c r="J269" s="202" t="s">
        <v>258</v>
      </c>
      <c r="K269" s="203" t="n">
        <v>5</v>
      </c>
      <c r="L269" s="203" t="n">
        <v>2019</v>
      </c>
      <c r="M269" s="204" t="s">
        <v>177</v>
      </c>
      <c r="N269" s="204" t="n">
        <v>2020</v>
      </c>
      <c r="O269" s="205" t="n">
        <v>99.9987063229241</v>
      </c>
      <c r="P269" s="206" t="n">
        <v>100</v>
      </c>
      <c r="Q269" s="207"/>
      <c r="R269" s="208"/>
      <c r="S269" s="208"/>
      <c r="T269" s="208"/>
      <c r="U269" s="208"/>
      <c r="V269" s="208"/>
      <c r="W269" s="208"/>
      <c r="X269" s="208"/>
      <c r="Y269" s="208"/>
      <c r="Z269" s="208"/>
      <c r="AA269" s="208"/>
      <c r="AB269" s="208"/>
      <c r="AC269" s="208"/>
      <c r="AD269" s="208"/>
      <c r="AE269" s="208"/>
      <c r="AF269" s="208"/>
      <c r="AG269" s="208"/>
      <c r="AH269" s="208"/>
      <c r="AI269" s="208"/>
      <c r="AJ269" s="208"/>
      <c r="AK269" s="208"/>
      <c r="AL269" s="208"/>
      <c r="AM269" s="208"/>
      <c r="AN269" s="208"/>
      <c r="AO269" s="208"/>
      <c r="AP269" s="208"/>
      <c r="AQ269" s="208"/>
      <c r="AR269" s="208"/>
      <c r="AS269" s="208"/>
      <c r="AT269" s="208"/>
      <c r="AU269" s="208"/>
      <c r="AV269" s="208"/>
      <c r="AW269" s="208"/>
      <c r="AX269" s="208"/>
      <c r="AY269" s="208"/>
      <c r="AZ269" s="208"/>
      <c r="BA269" s="208"/>
      <c r="BB269" s="208"/>
      <c r="BC269" s="208"/>
      <c r="BD269" s="208"/>
      <c r="BE269" s="208"/>
      <c r="BF269" s="208"/>
      <c r="BG269" s="208"/>
      <c r="BH269" s="208"/>
      <c r="BI269" s="209"/>
      <c r="BJ269" s="184"/>
      <c r="BK269" s="184"/>
      <c r="BL269" s="184"/>
      <c r="BM269" s="184"/>
      <c r="BN269" s="184"/>
      <c r="BO269" s="184"/>
    </row>
    <row r="270" customFormat="false" ht="11.25" hidden="false" customHeight="true" outlineLevel="0" collapsed="false">
      <c r="C270" s="200"/>
      <c r="D270" s="201"/>
      <c r="E270" s="202"/>
      <c r="F270" s="202"/>
      <c r="G270" s="202"/>
      <c r="H270" s="202"/>
      <c r="I270" s="202"/>
      <c r="J270" s="202"/>
      <c r="K270" s="203"/>
      <c r="L270" s="203"/>
      <c r="M270" s="204"/>
      <c r="N270" s="204"/>
      <c r="O270" s="205"/>
      <c r="P270" s="206"/>
      <c r="Q270" s="210"/>
      <c r="R270" s="211" t="n">
        <v>1</v>
      </c>
      <c r="S270" s="212" t="s">
        <v>178</v>
      </c>
      <c r="T270" s="212" t="s">
        <v>259</v>
      </c>
      <c r="U270" s="212" t="s">
        <v>260</v>
      </c>
      <c r="V270" s="212" t="s">
        <v>256</v>
      </c>
      <c r="W270" s="212" t="s">
        <v>257</v>
      </c>
      <c r="X270" s="212" t="s">
        <v>258</v>
      </c>
      <c r="Y270" s="212" t="s">
        <v>261</v>
      </c>
      <c r="Z270" s="212" t="s">
        <v>262</v>
      </c>
      <c r="AA270" s="212" t="s">
        <v>263</v>
      </c>
      <c r="AB270" s="212" t="s">
        <v>264</v>
      </c>
      <c r="AC270" s="212" t="s">
        <v>256</v>
      </c>
      <c r="AD270" s="212" t="s">
        <v>257</v>
      </c>
      <c r="AE270" s="212" t="s">
        <v>258</v>
      </c>
      <c r="AF270" s="212" t="s">
        <v>261</v>
      </c>
      <c r="AG270" s="212" t="s">
        <v>262</v>
      </c>
      <c r="AH270" s="213"/>
      <c r="AI270" s="214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6"/>
      <c r="AT270" s="216"/>
      <c r="AU270" s="216"/>
      <c r="AV270" s="216"/>
      <c r="AW270" s="216"/>
      <c r="AX270" s="216"/>
      <c r="AY270" s="216"/>
      <c r="AZ270" s="216"/>
      <c r="BA270" s="216"/>
      <c r="BB270" s="216"/>
      <c r="BC270" s="161"/>
      <c r="BD270" s="161"/>
      <c r="BE270" s="161"/>
      <c r="BF270" s="161"/>
      <c r="BG270" s="161"/>
      <c r="BH270" s="161"/>
      <c r="BI270" s="209"/>
      <c r="BJ270" s="217"/>
      <c r="BK270" s="217"/>
      <c r="BL270" s="217"/>
      <c r="BM270" s="184"/>
      <c r="BN270" s="217"/>
      <c r="BO270" s="217"/>
      <c r="BP270" s="217"/>
      <c r="BQ270" s="217"/>
      <c r="BR270" s="217"/>
    </row>
    <row r="271" customFormat="false" ht="15" hidden="false" customHeight="true" outlineLevel="0" collapsed="false">
      <c r="C271" s="200"/>
      <c r="D271" s="201"/>
      <c r="E271" s="202"/>
      <c r="F271" s="202"/>
      <c r="G271" s="202"/>
      <c r="H271" s="202"/>
      <c r="I271" s="202"/>
      <c r="J271" s="202"/>
      <c r="K271" s="203"/>
      <c r="L271" s="203"/>
      <c r="M271" s="204"/>
      <c r="N271" s="204"/>
      <c r="O271" s="205"/>
      <c r="P271" s="206"/>
      <c r="Q271" s="210"/>
      <c r="R271" s="211"/>
      <c r="S271" s="212"/>
      <c r="T271" s="212"/>
      <c r="U271" s="212"/>
      <c r="V271" s="212"/>
      <c r="W271" s="212"/>
      <c r="X271" s="212"/>
      <c r="Y271" s="212"/>
      <c r="Z271" s="212"/>
      <c r="AA271" s="212"/>
      <c r="AB271" s="212"/>
      <c r="AC271" s="212"/>
      <c r="AD271" s="212"/>
      <c r="AE271" s="212"/>
      <c r="AF271" s="212"/>
      <c r="AG271" s="212"/>
      <c r="AH271" s="218"/>
      <c r="AI271" s="219" t="s">
        <v>186</v>
      </c>
      <c r="AJ271" s="230" t="s">
        <v>135</v>
      </c>
      <c r="AK271" s="221" t="s">
        <v>55</v>
      </c>
      <c r="AL271" s="221"/>
      <c r="AM271" s="221"/>
      <c r="AN271" s="221"/>
      <c r="AO271" s="221"/>
      <c r="AP271" s="221"/>
      <c r="AQ271" s="221"/>
      <c r="AR271" s="221"/>
      <c r="AS271" s="231" t="n">
        <v>969.33</v>
      </c>
      <c r="AT271" s="231" t="n">
        <v>969.31746</v>
      </c>
      <c r="AU271" s="222" t="n">
        <v>0</v>
      </c>
      <c r="AV271" s="222" t="n">
        <v>0</v>
      </c>
      <c r="AW271" s="232" t="n">
        <f aca="false">AX271+AY271+AZ271</f>
        <v>0</v>
      </c>
      <c r="AX271" s="233"/>
      <c r="AY271" s="233"/>
      <c r="AZ271" s="233"/>
      <c r="BA271" s="222" t="n">
        <f aca="false">AS271-AT271-AW271</f>
        <v>0.0125400000000582</v>
      </c>
      <c r="BB271" s="222" t="n">
        <f aca="false">AX271-AU271</f>
        <v>0</v>
      </c>
      <c r="BC271" s="224"/>
      <c r="BD271" s="224"/>
      <c r="BE271" s="226"/>
      <c r="BF271" s="224"/>
      <c r="BG271" s="227"/>
      <c r="BH271" s="228"/>
      <c r="BI271" s="209" t="n">
        <v>0</v>
      </c>
      <c r="BJ271" s="217"/>
      <c r="BK271" s="217"/>
      <c r="BM271" s="183" t="str">
        <f aca="false">AJ271 &amp; BI271</f>
        <v>Амортизационные отчисления0</v>
      </c>
      <c r="BN271" s="217"/>
      <c r="BO271" s="217"/>
      <c r="BP271" s="217"/>
      <c r="BQ271" s="217"/>
      <c r="CB271" s="183" t="str">
        <f aca="false">AJ271 &amp; AK271</f>
        <v>Амортизационные отчислениянет</v>
      </c>
      <c r="CC271" s="184"/>
    </row>
    <row r="272" customFormat="false" ht="11.25" hidden="false" customHeight="true" outlineLevel="0" collapsed="false">
      <c r="C272" s="200"/>
      <c r="D272" s="201" t="n">
        <v>67</v>
      </c>
      <c r="E272" s="202" t="s">
        <v>172</v>
      </c>
      <c r="F272" s="202" t="s">
        <v>173</v>
      </c>
      <c r="G272" s="202" t="s">
        <v>271</v>
      </c>
      <c r="H272" s="202" t="s">
        <v>256</v>
      </c>
      <c r="I272" s="202" t="s">
        <v>257</v>
      </c>
      <c r="J272" s="202" t="s">
        <v>258</v>
      </c>
      <c r="K272" s="203" t="n">
        <v>5</v>
      </c>
      <c r="L272" s="203" t="n">
        <v>2021</v>
      </c>
      <c r="M272" s="204" t="s">
        <v>177</v>
      </c>
      <c r="N272" s="204" t="n">
        <v>2023</v>
      </c>
      <c r="O272" s="205" t="n">
        <v>0</v>
      </c>
      <c r="P272" s="206" t="n">
        <v>0</v>
      </c>
      <c r="Q272" s="207"/>
      <c r="R272" s="208"/>
      <c r="S272" s="208"/>
      <c r="T272" s="208"/>
      <c r="U272" s="208"/>
      <c r="V272" s="208"/>
      <c r="W272" s="208"/>
      <c r="X272" s="208"/>
      <c r="Y272" s="208"/>
      <c r="Z272" s="208"/>
      <c r="AA272" s="208"/>
      <c r="AB272" s="208"/>
      <c r="AC272" s="208"/>
      <c r="AD272" s="208"/>
      <c r="AE272" s="208"/>
      <c r="AF272" s="208"/>
      <c r="AG272" s="208"/>
      <c r="AH272" s="208"/>
      <c r="AI272" s="208"/>
      <c r="AJ272" s="208"/>
      <c r="AK272" s="208"/>
      <c r="AL272" s="208"/>
      <c r="AM272" s="208"/>
      <c r="AN272" s="208"/>
      <c r="AO272" s="208"/>
      <c r="AP272" s="208"/>
      <c r="AQ272" s="208"/>
      <c r="AR272" s="208"/>
      <c r="AS272" s="208"/>
      <c r="AT272" s="208"/>
      <c r="AU272" s="208"/>
      <c r="AV272" s="208"/>
      <c r="AW272" s="208"/>
      <c r="AX272" s="208"/>
      <c r="AY272" s="208"/>
      <c r="AZ272" s="208"/>
      <c r="BA272" s="208"/>
      <c r="BB272" s="208"/>
      <c r="BC272" s="208"/>
      <c r="BD272" s="208"/>
      <c r="BE272" s="208"/>
      <c r="BF272" s="208"/>
      <c r="BG272" s="208"/>
      <c r="BH272" s="208"/>
      <c r="BI272" s="209"/>
      <c r="BJ272" s="184"/>
      <c r="BK272" s="184"/>
      <c r="BL272" s="184"/>
      <c r="BM272" s="184"/>
      <c r="BN272" s="184"/>
      <c r="BO272" s="184"/>
    </row>
    <row r="273" customFormat="false" ht="11.25" hidden="false" customHeight="true" outlineLevel="0" collapsed="false">
      <c r="C273" s="200"/>
      <c r="D273" s="201"/>
      <c r="E273" s="202"/>
      <c r="F273" s="202"/>
      <c r="G273" s="202"/>
      <c r="H273" s="202"/>
      <c r="I273" s="202"/>
      <c r="J273" s="202"/>
      <c r="K273" s="203"/>
      <c r="L273" s="203"/>
      <c r="M273" s="204"/>
      <c r="N273" s="204"/>
      <c r="O273" s="205"/>
      <c r="P273" s="206"/>
      <c r="Q273" s="210"/>
      <c r="R273" s="211" t="n">
        <v>1</v>
      </c>
      <c r="S273" s="212" t="s">
        <v>178</v>
      </c>
      <c r="T273" s="212" t="s">
        <v>259</v>
      </c>
      <c r="U273" s="212" t="s">
        <v>260</v>
      </c>
      <c r="V273" s="212" t="s">
        <v>256</v>
      </c>
      <c r="W273" s="212" t="s">
        <v>257</v>
      </c>
      <c r="X273" s="212" t="s">
        <v>258</v>
      </c>
      <c r="Y273" s="212" t="s">
        <v>261</v>
      </c>
      <c r="Z273" s="212" t="s">
        <v>262</v>
      </c>
      <c r="AA273" s="212" t="s">
        <v>263</v>
      </c>
      <c r="AB273" s="212" t="s">
        <v>264</v>
      </c>
      <c r="AC273" s="212" t="s">
        <v>256</v>
      </c>
      <c r="AD273" s="212" t="s">
        <v>257</v>
      </c>
      <c r="AE273" s="212" t="s">
        <v>258</v>
      </c>
      <c r="AF273" s="212" t="s">
        <v>261</v>
      </c>
      <c r="AG273" s="212" t="s">
        <v>262</v>
      </c>
      <c r="AH273" s="213"/>
      <c r="AI273" s="214"/>
      <c r="AJ273" s="215"/>
      <c r="AK273" s="215"/>
      <c r="AL273" s="215"/>
      <c r="AM273" s="215"/>
      <c r="AN273" s="215"/>
      <c r="AO273" s="215"/>
      <c r="AP273" s="215"/>
      <c r="AQ273" s="215"/>
      <c r="AR273" s="215"/>
      <c r="AS273" s="216"/>
      <c r="AT273" s="216"/>
      <c r="AU273" s="216"/>
      <c r="AV273" s="216"/>
      <c r="AW273" s="216"/>
      <c r="AX273" s="216"/>
      <c r="AY273" s="216"/>
      <c r="AZ273" s="216"/>
      <c r="BA273" s="216"/>
      <c r="BB273" s="216"/>
      <c r="BC273" s="161"/>
      <c r="BD273" s="161"/>
      <c r="BE273" s="161"/>
      <c r="BF273" s="161"/>
      <c r="BG273" s="161"/>
      <c r="BH273" s="161"/>
      <c r="BI273" s="209"/>
      <c r="BJ273" s="217"/>
      <c r="BK273" s="217"/>
      <c r="BL273" s="217"/>
      <c r="BM273" s="184"/>
      <c r="BN273" s="217"/>
      <c r="BO273" s="217"/>
      <c r="BP273" s="217"/>
      <c r="BQ273" s="217"/>
      <c r="BR273" s="217"/>
    </row>
    <row r="274" customFormat="false" ht="15" hidden="false" customHeight="true" outlineLevel="0" collapsed="false">
      <c r="C274" s="200"/>
      <c r="D274" s="201"/>
      <c r="E274" s="202"/>
      <c r="F274" s="202"/>
      <c r="G274" s="202"/>
      <c r="H274" s="202"/>
      <c r="I274" s="202"/>
      <c r="J274" s="202"/>
      <c r="K274" s="203"/>
      <c r="L274" s="203"/>
      <c r="M274" s="204"/>
      <c r="N274" s="204"/>
      <c r="O274" s="205"/>
      <c r="P274" s="206"/>
      <c r="Q274" s="210"/>
      <c r="R274" s="211"/>
      <c r="S274" s="212"/>
      <c r="T274" s="212"/>
      <c r="U274" s="212"/>
      <c r="V274" s="212"/>
      <c r="W274" s="212"/>
      <c r="X274" s="212"/>
      <c r="Y274" s="212"/>
      <c r="Z274" s="212"/>
      <c r="AA274" s="212"/>
      <c r="AB274" s="212"/>
      <c r="AC274" s="212"/>
      <c r="AD274" s="212"/>
      <c r="AE274" s="212"/>
      <c r="AF274" s="212"/>
      <c r="AG274" s="212"/>
      <c r="AH274" s="218"/>
      <c r="AI274" s="219" t="s">
        <v>186</v>
      </c>
      <c r="AJ274" s="220" t="s">
        <v>135</v>
      </c>
      <c r="AK274" s="221" t="s">
        <v>55</v>
      </c>
      <c r="AL274" s="221"/>
      <c r="AM274" s="221"/>
      <c r="AN274" s="221"/>
      <c r="AO274" s="221"/>
      <c r="AP274" s="221"/>
      <c r="AQ274" s="221"/>
      <c r="AR274" s="221"/>
      <c r="AS274" s="222" t="n">
        <v>3376.45</v>
      </c>
      <c r="AT274" s="222" t="n">
        <v>0</v>
      </c>
      <c r="AU274" s="222" t="n">
        <v>3376.45</v>
      </c>
      <c r="AV274" s="222" t="n">
        <v>0</v>
      </c>
      <c r="AW274" s="223" t="n">
        <f aca="false">AX274+AY274+AZ274</f>
        <v>0</v>
      </c>
      <c r="AX274" s="224"/>
      <c r="AY274" s="224"/>
      <c r="AZ274" s="225"/>
      <c r="BA274" s="222" t="n">
        <f aca="false">AS274-AT274-AW274</f>
        <v>3376.45</v>
      </c>
      <c r="BB274" s="222" t="n">
        <f aca="false">AX274-AU274</f>
        <v>-3376.45</v>
      </c>
      <c r="BC274" s="224"/>
      <c r="BD274" s="224"/>
      <c r="BE274" s="229" t="s">
        <v>189</v>
      </c>
      <c r="BF274" s="224" t="n">
        <f aca="false">BA274</f>
        <v>3376.45</v>
      </c>
      <c r="BG274" s="229" t="s">
        <v>189</v>
      </c>
      <c r="BH274" s="228"/>
      <c r="BI274" s="209" t="n">
        <v>0</v>
      </c>
      <c r="BJ274" s="217"/>
      <c r="BK274" s="217"/>
      <c r="BM274" s="183" t="str">
        <f aca="false">AJ274 &amp; BI274</f>
        <v>Амортизационные отчисления0</v>
      </c>
      <c r="BN274" s="217"/>
      <c r="BO274" s="217"/>
      <c r="BP274" s="217"/>
      <c r="BQ274" s="217"/>
      <c r="CB274" s="183" t="str">
        <f aca="false">AJ274 &amp; AK274</f>
        <v>Амортизационные отчислениянет</v>
      </c>
      <c r="CC274" s="184"/>
    </row>
    <row r="275" customFormat="false" ht="15" hidden="false" customHeight="true" outlineLevel="0" collapsed="false">
      <c r="C275" s="200"/>
      <c r="D275" s="201"/>
      <c r="E275" s="202"/>
      <c r="F275" s="202"/>
      <c r="G275" s="202"/>
      <c r="H275" s="202"/>
      <c r="I275" s="202"/>
      <c r="J275" s="202"/>
      <c r="K275" s="203"/>
      <c r="L275" s="203"/>
      <c r="M275" s="204"/>
      <c r="N275" s="204"/>
      <c r="O275" s="205"/>
      <c r="P275" s="206"/>
      <c r="Q275" s="210"/>
      <c r="R275" s="211"/>
      <c r="S275" s="212"/>
      <c r="T275" s="212"/>
      <c r="U275" s="212"/>
      <c r="V275" s="212"/>
      <c r="W275" s="212"/>
      <c r="X275" s="212"/>
      <c r="Y275" s="212"/>
      <c r="Z275" s="212"/>
      <c r="AA275" s="212"/>
      <c r="AB275" s="212"/>
      <c r="AC275" s="212"/>
      <c r="AD275" s="212"/>
      <c r="AE275" s="212"/>
      <c r="AF275" s="212"/>
      <c r="AG275" s="212"/>
      <c r="AH275" s="218"/>
      <c r="AI275" s="219" t="s">
        <v>140</v>
      </c>
      <c r="AJ275" s="220" t="s">
        <v>133</v>
      </c>
      <c r="AK275" s="221" t="s">
        <v>55</v>
      </c>
      <c r="AL275" s="221"/>
      <c r="AM275" s="221"/>
      <c r="AN275" s="221"/>
      <c r="AO275" s="221"/>
      <c r="AP275" s="221"/>
      <c r="AQ275" s="221"/>
      <c r="AR275" s="221"/>
      <c r="AS275" s="222" t="n">
        <v>0</v>
      </c>
      <c r="AT275" s="222" t="n">
        <v>0</v>
      </c>
      <c r="AU275" s="222" t="n">
        <v>0</v>
      </c>
      <c r="AV275" s="222" t="n">
        <v>0</v>
      </c>
      <c r="AW275" s="223" t="n">
        <f aca="false">AX275+AY275+AZ275</f>
        <v>0</v>
      </c>
      <c r="AX275" s="224"/>
      <c r="AY275" s="224"/>
      <c r="AZ275" s="225"/>
      <c r="BA275" s="222" t="n">
        <f aca="false">AS275-AT275-AW275</f>
        <v>0</v>
      </c>
      <c r="BB275" s="222" t="n">
        <f aca="false">AX275-AU275</f>
        <v>0</v>
      </c>
      <c r="BC275" s="224"/>
      <c r="BD275" s="224"/>
      <c r="BE275" s="226"/>
      <c r="BF275" s="224"/>
      <c r="BG275" s="227"/>
      <c r="BH275" s="228"/>
      <c r="BI275" s="209" t="n">
        <v>0</v>
      </c>
      <c r="BJ275" s="217"/>
      <c r="BK275" s="217"/>
      <c r="BM275" s="183" t="str">
        <f aca="false">AJ275 &amp; BI275</f>
        <v>Прибыль направляемая на инвестиции0</v>
      </c>
      <c r="BN275" s="217"/>
      <c r="BO275" s="217"/>
      <c r="BP275" s="217"/>
      <c r="BQ275" s="217"/>
      <c r="CB275" s="183" t="str">
        <f aca="false">AJ275 &amp; AK275</f>
        <v>Прибыль направляемая на инвестициинет</v>
      </c>
      <c r="CC275" s="184"/>
    </row>
    <row r="276" customFormat="false" ht="11.25" hidden="false" customHeight="true" outlineLevel="0" collapsed="false">
      <c r="C276" s="200"/>
      <c r="D276" s="201" t="n">
        <v>68</v>
      </c>
      <c r="E276" s="202" t="s">
        <v>172</v>
      </c>
      <c r="F276" s="202" t="s">
        <v>173</v>
      </c>
      <c r="G276" s="202" t="s">
        <v>272</v>
      </c>
      <c r="H276" s="202" t="s">
        <v>256</v>
      </c>
      <c r="I276" s="202" t="s">
        <v>257</v>
      </c>
      <c r="J276" s="202" t="s">
        <v>258</v>
      </c>
      <c r="K276" s="203" t="n">
        <v>5</v>
      </c>
      <c r="L276" s="203" t="n">
        <v>2020</v>
      </c>
      <c r="M276" s="204" t="s">
        <v>177</v>
      </c>
      <c r="N276" s="204" t="n">
        <v>2023</v>
      </c>
      <c r="O276" s="205" t="n">
        <v>0</v>
      </c>
      <c r="P276" s="206" t="n">
        <v>0</v>
      </c>
      <c r="Q276" s="207"/>
      <c r="R276" s="208"/>
      <c r="S276" s="208"/>
      <c r="T276" s="208"/>
      <c r="U276" s="208"/>
      <c r="V276" s="208"/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208"/>
      <c r="AI276" s="208"/>
      <c r="AJ276" s="208"/>
      <c r="AK276" s="208"/>
      <c r="AL276" s="208"/>
      <c r="AM276" s="208"/>
      <c r="AN276" s="208"/>
      <c r="AO276" s="208"/>
      <c r="AP276" s="208"/>
      <c r="AQ276" s="208"/>
      <c r="AR276" s="208"/>
      <c r="AS276" s="208"/>
      <c r="AT276" s="208"/>
      <c r="AU276" s="208"/>
      <c r="AV276" s="208"/>
      <c r="AW276" s="208"/>
      <c r="AX276" s="208"/>
      <c r="AY276" s="208"/>
      <c r="AZ276" s="208"/>
      <c r="BA276" s="208"/>
      <c r="BB276" s="208"/>
      <c r="BC276" s="208"/>
      <c r="BD276" s="208"/>
      <c r="BE276" s="208"/>
      <c r="BF276" s="208"/>
      <c r="BG276" s="208"/>
      <c r="BH276" s="208"/>
      <c r="BI276" s="209"/>
      <c r="BJ276" s="184"/>
      <c r="BK276" s="184"/>
      <c r="BL276" s="184"/>
      <c r="BM276" s="184"/>
      <c r="BN276" s="184"/>
      <c r="BO276" s="184"/>
    </row>
    <row r="277" customFormat="false" ht="11.25" hidden="false" customHeight="true" outlineLevel="0" collapsed="false">
      <c r="C277" s="200"/>
      <c r="D277" s="201"/>
      <c r="E277" s="202"/>
      <c r="F277" s="202"/>
      <c r="G277" s="202"/>
      <c r="H277" s="202"/>
      <c r="I277" s="202"/>
      <c r="J277" s="202"/>
      <c r="K277" s="203"/>
      <c r="L277" s="203"/>
      <c r="M277" s="204"/>
      <c r="N277" s="204"/>
      <c r="O277" s="205"/>
      <c r="P277" s="206"/>
      <c r="Q277" s="210"/>
      <c r="R277" s="211" t="n">
        <v>1</v>
      </c>
      <c r="S277" s="212" t="s">
        <v>178</v>
      </c>
      <c r="T277" s="212" t="s">
        <v>259</v>
      </c>
      <c r="U277" s="212" t="s">
        <v>260</v>
      </c>
      <c r="V277" s="212" t="s">
        <v>256</v>
      </c>
      <c r="W277" s="212" t="s">
        <v>257</v>
      </c>
      <c r="X277" s="212" t="s">
        <v>258</v>
      </c>
      <c r="Y277" s="212" t="s">
        <v>261</v>
      </c>
      <c r="Z277" s="212" t="s">
        <v>262</v>
      </c>
      <c r="AA277" s="212" t="s">
        <v>263</v>
      </c>
      <c r="AB277" s="212" t="s">
        <v>264</v>
      </c>
      <c r="AC277" s="212" t="s">
        <v>256</v>
      </c>
      <c r="AD277" s="212" t="s">
        <v>257</v>
      </c>
      <c r="AE277" s="212" t="s">
        <v>258</v>
      </c>
      <c r="AF277" s="212" t="s">
        <v>261</v>
      </c>
      <c r="AG277" s="212" t="s">
        <v>262</v>
      </c>
      <c r="AH277" s="213"/>
      <c r="AI277" s="214"/>
      <c r="AJ277" s="215"/>
      <c r="AK277" s="215"/>
      <c r="AL277" s="215"/>
      <c r="AM277" s="215"/>
      <c r="AN277" s="215"/>
      <c r="AO277" s="215"/>
      <c r="AP277" s="215"/>
      <c r="AQ277" s="215"/>
      <c r="AR277" s="215"/>
      <c r="AS277" s="216"/>
      <c r="AT277" s="216"/>
      <c r="AU277" s="216"/>
      <c r="AV277" s="216"/>
      <c r="AW277" s="216"/>
      <c r="AX277" s="216"/>
      <c r="AY277" s="216"/>
      <c r="AZ277" s="216"/>
      <c r="BA277" s="216"/>
      <c r="BB277" s="216"/>
      <c r="BC277" s="161"/>
      <c r="BD277" s="161"/>
      <c r="BE277" s="161"/>
      <c r="BF277" s="161"/>
      <c r="BG277" s="161"/>
      <c r="BH277" s="161"/>
      <c r="BI277" s="209"/>
      <c r="BJ277" s="217"/>
      <c r="BK277" s="217"/>
      <c r="BL277" s="217"/>
      <c r="BM277" s="184"/>
      <c r="BN277" s="217"/>
      <c r="BO277" s="217"/>
      <c r="BP277" s="217"/>
      <c r="BQ277" s="217"/>
      <c r="BR277" s="217"/>
    </row>
    <row r="278" customFormat="false" ht="15" hidden="false" customHeight="true" outlineLevel="0" collapsed="false">
      <c r="C278" s="200"/>
      <c r="D278" s="201"/>
      <c r="E278" s="202"/>
      <c r="F278" s="202"/>
      <c r="G278" s="202"/>
      <c r="H278" s="202"/>
      <c r="I278" s="202"/>
      <c r="J278" s="202"/>
      <c r="K278" s="203"/>
      <c r="L278" s="203"/>
      <c r="M278" s="204"/>
      <c r="N278" s="204"/>
      <c r="O278" s="205"/>
      <c r="P278" s="206"/>
      <c r="Q278" s="210"/>
      <c r="R278" s="211"/>
      <c r="S278" s="212"/>
      <c r="T278" s="212"/>
      <c r="U278" s="212"/>
      <c r="V278" s="212"/>
      <c r="W278" s="212"/>
      <c r="X278" s="212"/>
      <c r="Y278" s="212"/>
      <c r="Z278" s="212"/>
      <c r="AA278" s="212"/>
      <c r="AB278" s="212"/>
      <c r="AC278" s="212"/>
      <c r="AD278" s="212"/>
      <c r="AE278" s="212"/>
      <c r="AF278" s="212"/>
      <c r="AG278" s="212"/>
      <c r="AH278" s="218"/>
      <c r="AI278" s="219" t="s">
        <v>186</v>
      </c>
      <c r="AJ278" s="220" t="s">
        <v>135</v>
      </c>
      <c r="AK278" s="221" t="s">
        <v>55</v>
      </c>
      <c r="AL278" s="221"/>
      <c r="AM278" s="221"/>
      <c r="AN278" s="221"/>
      <c r="AO278" s="221"/>
      <c r="AP278" s="221"/>
      <c r="AQ278" s="221"/>
      <c r="AR278" s="221"/>
      <c r="AS278" s="222" t="n">
        <v>0</v>
      </c>
      <c r="AT278" s="222" t="n">
        <v>0</v>
      </c>
      <c r="AU278" s="222" t="n">
        <v>0</v>
      </c>
      <c r="AV278" s="222" t="n">
        <v>0</v>
      </c>
      <c r="AW278" s="223" t="n">
        <f aca="false">AX278+AY278+AZ278</f>
        <v>0</v>
      </c>
      <c r="AX278" s="224"/>
      <c r="AY278" s="224"/>
      <c r="AZ278" s="225"/>
      <c r="BA278" s="222" t="n">
        <f aca="false">AS278-AT278-AW278</f>
        <v>0</v>
      </c>
      <c r="BB278" s="222" t="n">
        <f aca="false">AX278-AU278</f>
        <v>0</v>
      </c>
      <c r="BC278" s="224"/>
      <c r="BD278" s="224"/>
      <c r="BE278" s="226"/>
      <c r="BF278" s="224"/>
      <c r="BG278" s="227"/>
      <c r="BH278" s="228"/>
      <c r="BI278" s="209" t="n">
        <v>0</v>
      </c>
      <c r="BJ278" s="217"/>
      <c r="BK278" s="217"/>
      <c r="BM278" s="183" t="str">
        <f aca="false">AJ278 &amp; BI278</f>
        <v>Амортизационные отчисления0</v>
      </c>
      <c r="BN278" s="217"/>
      <c r="BO278" s="217"/>
      <c r="BP278" s="217"/>
      <c r="BQ278" s="217"/>
      <c r="CB278" s="183" t="str">
        <f aca="false">AJ278 &amp; AK278</f>
        <v>Амортизационные отчислениянет</v>
      </c>
      <c r="CC278" s="184"/>
    </row>
    <row r="279" customFormat="false" ht="15" hidden="false" customHeight="true" outlineLevel="0" collapsed="false">
      <c r="C279" s="200"/>
      <c r="D279" s="201"/>
      <c r="E279" s="202"/>
      <c r="F279" s="202"/>
      <c r="G279" s="202"/>
      <c r="H279" s="202"/>
      <c r="I279" s="202"/>
      <c r="J279" s="202"/>
      <c r="K279" s="203"/>
      <c r="L279" s="203"/>
      <c r="M279" s="204"/>
      <c r="N279" s="204"/>
      <c r="O279" s="205"/>
      <c r="P279" s="206"/>
      <c r="Q279" s="210"/>
      <c r="R279" s="211"/>
      <c r="S279" s="212"/>
      <c r="T279" s="212"/>
      <c r="U279" s="212"/>
      <c r="V279" s="212"/>
      <c r="W279" s="212"/>
      <c r="X279" s="212"/>
      <c r="Y279" s="212"/>
      <c r="Z279" s="212"/>
      <c r="AA279" s="212"/>
      <c r="AB279" s="212"/>
      <c r="AC279" s="212"/>
      <c r="AD279" s="212"/>
      <c r="AE279" s="212"/>
      <c r="AF279" s="212"/>
      <c r="AG279" s="212"/>
      <c r="AH279" s="218"/>
      <c r="AI279" s="219" t="s">
        <v>140</v>
      </c>
      <c r="AJ279" s="220" t="s">
        <v>133</v>
      </c>
      <c r="AK279" s="221" t="s">
        <v>55</v>
      </c>
      <c r="AL279" s="221"/>
      <c r="AM279" s="221"/>
      <c r="AN279" s="221"/>
      <c r="AO279" s="221"/>
      <c r="AP279" s="221"/>
      <c r="AQ279" s="221"/>
      <c r="AR279" s="221"/>
      <c r="AS279" s="222" t="n">
        <v>0</v>
      </c>
      <c r="AT279" s="222" t="n">
        <v>0</v>
      </c>
      <c r="AU279" s="222" t="n">
        <v>0</v>
      </c>
      <c r="AV279" s="222" t="n">
        <v>0</v>
      </c>
      <c r="AW279" s="223" t="n">
        <f aca="false">AX279+AY279+AZ279</f>
        <v>0</v>
      </c>
      <c r="AX279" s="224"/>
      <c r="AY279" s="224"/>
      <c r="AZ279" s="225"/>
      <c r="BA279" s="222" t="n">
        <f aca="false">AS279-AT279-AW279</f>
        <v>0</v>
      </c>
      <c r="BB279" s="222" t="n">
        <f aca="false">AX279-AU279</f>
        <v>0</v>
      </c>
      <c r="BC279" s="224"/>
      <c r="BD279" s="224"/>
      <c r="BE279" s="226"/>
      <c r="BF279" s="224"/>
      <c r="BG279" s="227"/>
      <c r="BH279" s="228"/>
      <c r="BI279" s="209" t="n">
        <v>0</v>
      </c>
      <c r="BJ279" s="217"/>
      <c r="BK279" s="217"/>
      <c r="BM279" s="183" t="str">
        <f aca="false">AJ279 &amp; BI279</f>
        <v>Прибыль направляемая на инвестиции0</v>
      </c>
      <c r="BN279" s="217"/>
      <c r="BO279" s="217"/>
      <c r="BP279" s="217"/>
      <c r="BQ279" s="217"/>
      <c r="CB279" s="183" t="str">
        <f aca="false">AJ279 &amp; AK279</f>
        <v>Прибыль направляемая на инвестициинет</v>
      </c>
      <c r="CC279" s="184"/>
    </row>
    <row r="280" customFormat="false" ht="11.25" hidden="false" customHeight="true" outlineLevel="0" collapsed="false">
      <c r="C280" s="200"/>
      <c r="D280" s="201" t="n">
        <v>69</v>
      </c>
      <c r="E280" s="202" t="s">
        <v>172</v>
      </c>
      <c r="F280" s="202" t="s">
        <v>173</v>
      </c>
      <c r="G280" s="202" t="s">
        <v>187</v>
      </c>
      <c r="H280" s="202" t="s">
        <v>256</v>
      </c>
      <c r="I280" s="202" t="s">
        <v>257</v>
      </c>
      <c r="J280" s="202" t="s">
        <v>258</v>
      </c>
      <c r="K280" s="203" t="n">
        <v>5</v>
      </c>
      <c r="L280" s="203" t="n">
        <v>2022</v>
      </c>
      <c r="M280" s="204" t="s">
        <v>177</v>
      </c>
      <c r="N280" s="204" t="n">
        <v>2022</v>
      </c>
      <c r="O280" s="205" t="n">
        <v>0</v>
      </c>
      <c r="P280" s="206" t="n">
        <v>0</v>
      </c>
      <c r="Q280" s="207"/>
      <c r="R280" s="208"/>
      <c r="S280" s="208"/>
      <c r="T280" s="208"/>
      <c r="U280" s="208"/>
      <c r="V280" s="208"/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  <c r="AL280" s="208"/>
      <c r="AM280" s="208"/>
      <c r="AN280" s="208"/>
      <c r="AO280" s="208"/>
      <c r="AP280" s="208"/>
      <c r="AQ280" s="208"/>
      <c r="AR280" s="208"/>
      <c r="AS280" s="208"/>
      <c r="AT280" s="208"/>
      <c r="AU280" s="208"/>
      <c r="AV280" s="208"/>
      <c r="AW280" s="208"/>
      <c r="AX280" s="208"/>
      <c r="AY280" s="208"/>
      <c r="AZ280" s="208"/>
      <c r="BA280" s="208"/>
      <c r="BB280" s="208"/>
      <c r="BC280" s="208"/>
      <c r="BD280" s="208"/>
      <c r="BE280" s="208"/>
      <c r="BF280" s="208"/>
      <c r="BG280" s="208"/>
      <c r="BH280" s="208"/>
      <c r="BI280" s="209"/>
      <c r="BJ280" s="184"/>
      <c r="BK280" s="184"/>
      <c r="BL280" s="184"/>
      <c r="BM280" s="184"/>
      <c r="BN280" s="184"/>
      <c r="BO280" s="184"/>
    </row>
    <row r="281" customFormat="false" ht="11.25" hidden="false" customHeight="true" outlineLevel="0" collapsed="false">
      <c r="C281" s="200"/>
      <c r="D281" s="201"/>
      <c r="E281" s="202"/>
      <c r="F281" s="202"/>
      <c r="G281" s="202"/>
      <c r="H281" s="202"/>
      <c r="I281" s="202"/>
      <c r="J281" s="202"/>
      <c r="K281" s="203"/>
      <c r="L281" s="203"/>
      <c r="M281" s="204"/>
      <c r="N281" s="204"/>
      <c r="O281" s="205"/>
      <c r="P281" s="206"/>
      <c r="Q281" s="210"/>
      <c r="R281" s="211" t="n">
        <v>1</v>
      </c>
      <c r="S281" s="212" t="s">
        <v>178</v>
      </c>
      <c r="T281" s="212" t="s">
        <v>273</v>
      </c>
      <c r="U281" s="212" t="s">
        <v>260</v>
      </c>
      <c r="V281" s="212" t="s">
        <v>256</v>
      </c>
      <c r="W281" s="212" t="s">
        <v>257</v>
      </c>
      <c r="X281" s="212" t="s">
        <v>258</v>
      </c>
      <c r="Y281" s="212" t="s">
        <v>261</v>
      </c>
      <c r="Z281" s="212" t="s">
        <v>262</v>
      </c>
      <c r="AA281" s="212" t="s">
        <v>274</v>
      </c>
      <c r="AB281" s="212" t="s">
        <v>275</v>
      </c>
      <c r="AC281" s="212" t="s">
        <v>256</v>
      </c>
      <c r="AD281" s="212" t="s">
        <v>257</v>
      </c>
      <c r="AE281" s="212" t="s">
        <v>258</v>
      </c>
      <c r="AF281" s="212" t="s">
        <v>261</v>
      </c>
      <c r="AG281" s="212" t="s">
        <v>262</v>
      </c>
      <c r="AH281" s="213"/>
      <c r="AI281" s="214"/>
      <c r="AJ281" s="215"/>
      <c r="AK281" s="215"/>
      <c r="AL281" s="215"/>
      <c r="AM281" s="215"/>
      <c r="AN281" s="215"/>
      <c r="AO281" s="215"/>
      <c r="AP281" s="215"/>
      <c r="AQ281" s="215"/>
      <c r="AR281" s="215"/>
      <c r="AS281" s="216"/>
      <c r="AT281" s="216"/>
      <c r="AU281" s="216"/>
      <c r="AV281" s="216"/>
      <c r="AW281" s="216"/>
      <c r="AX281" s="216"/>
      <c r="AY281" s="216"/>
      <c r="AZ281" s="216"/>
      <c r="BA281" s="216"/>
      <c r="BB281" s="216"/>
      <c r="BC281" s="161"/>
      <c r="BD281" s="161"/>
      <c r="BE281" s="161"/>
      <c r="BF281" s="161"/>
      <c r="BG281" s="161"/>
      <c r="BH281" s="161"/>
      <c r="BI281" s="209"/>
      <c r="BJ281" s="217"/>
      <c r="BK281" s="217"/>
      <c r="BL281" s="217"/>
      <c r="BM281" s="184"/>
      <c r="BN281" s="217"/>
      <c r="BO281" s="217"/>
      <c r="BP281" s="217"/>
      <c r="BQ281" s="217"/>
      <c r="BR281" s="217"/>
    </row>
    <row r="282" customFormat="false" ht="15" hidden="false" customHeight="true" outlineLevel="0" collapsed="false">
      <c r="C282" s="200"/>
      <c r="D282" s="201"/>
      <c r="E282" s="202"/>
      <c r="F282" s="202"/>
      <c r="G282" s="202"/>
      <c r="H282" s="202"/>
      <c r="I282" s="202"/>
      <c r="J282" s="202"/>
      <c r="K282" s="203"/>
      <c r="L282" s="203"/>
      <c r="M282" s="204"/>
      <c r="N282" s="204"/>
      <c r="O282" s="205"/>
      <c r="P282" s="206"/>
      <c r="Q282" s="210"/>
      <c r="R282" s="211"/>
      <c r="S282" s="212"/>
      <c r="T282" s="212"/>
      <c r="U282" s="212"/>
      <c r="V282" s="212"/>
      <c r="W282" s="212"/>
      <c r="X282" s="212"/>
      <c r="Y282" s="212"/>
      <c r="Z282" s="212"/>
      <c r="AA282" s="212"/>
      <c r="AB282" s="212"/>
      <c r="AC282" s="212"/>
      <c r="AD282" s="212"/>
      <c r="AE282" s="212"/>
      <c r="AF282" s="212"/>
      <c r="AG282" s="212"/>
      <c r="AH282" s="218"/>
      <c r="AI282" s="219" t="s">
        <v>186</v>
      </c>
      <c r="AJ282" s="220" t="s">
        <v>135</v>
      </c>
      <c r="AK282" s="221" t="s">
        <v>55</v>
      </c>
      <c r="AL282" s="221"/>
      <c r="AM282" s="221"/>
      <c r="AN282" s="221"/>
      <c r="AO282" s="221"/>
      <c r="AP282" s="221"/>
      <c r="AQ282" s="221"/>
      <c r="AR282" s="221"/>
      <c r="AS282" s="222" t="n">
        <v>2322.67</v>
      </c>
      <c r="AT282" s="222" t="n">
        <v>0</v>
      </c>
      <c r="AU282" s="222" t="n">
        <v>1423.37</v>
      </c>
      <c r="AV282" s="222" t="n">
        <v>0</v>
      </c>
      <c r="AW282" s="223" t="n">
        <f aca="false">AX282+AY282+AZ282</f>
        <v>0</v>
      </c>
      <c r="AX282" s="224"/>
      <c r="AY282" s="224"/>
      <c r="AZ282" s="225"/>
      <c r="BA282" s="222" t="n">
        <f aca="false">AS282-AT282-AW282</f>
        <v>2322.67</v>
      </c>
      <c r="BB282" s="222" t="n">
        <f aca="false">AX282-AU282</f>
        <v>-1423.37</v>
      </c>
      <c r="BC282" s="224"/>
      <c r="BD282" s="224"/>
      <c r="BE282" s="229" t="s">
        <v>189</v>
      </c>
      <c r="BF282" s="224" t="n">
        <f aca="false">AU282</f>
        <v>1423.37</v>
      </c>
      <c r="BG282" s="229" t="s">
        <v>189</v>
      </c>
      <c r="BH282" s="228"/>
      <c r="BI282" s="209" t="n">
        <v>0</v>
      </c>
      <c r="BJ282" s="217"/>
      <c r="BK282" s="217"/>
      <c r="BM282" s="183" t="str">
        <f aca="false">AJ282 &amp; BI282</f>
        <v>Амортизационные отчисления0</v>
      </c>
      <c r="BN282" s="217"/>
      <c r="BO282" s="217"/>
      <c r="BP282" s="217"/>
      <c r="BQ282" s="217"/>
      <c r="CB282" s="183" t="str">
        <f aca="false">AJ282 &amp; AK282</f>
        <v>Амортизационные отчислениянет</v>
      </c>
      <c r="CC282" s="184"/>
    </row>
    <row r="283" customFormat="false" ht="15" hidden="false" customHeight="true" outlineLevel="0" collapsed="false">
      <c r="C283" s="200"/>
      <c r="D283" s="201"/>
      <c r="E283" s="202"/>
      <c r="F283" s="202"/>
      <c r="G283" s="202"/>
      <c r="H283" s="202"/>
      <c r="I283" s="202"/>
      <c r="J283" s="202"/>
      <c r="K283" s="203"/>
      <c r="L283" s="203"/>
      <c r="M283" s="204"/>
      <c r="N283" s="204"/>
      <c r="O283" s="205"/>
      <c r="P283" s="206"/>
      <c r="Q283" s="210"/>
      <c r="R283" s="211"/>
      <c r="S283" s="212"/>
      <c r="T283" s="212"/>
      <c r="U283" s="212"/>
      <c r="V283" s="212"/>
      <c r="W283" s="212"/>
      <c r="X283" s="212"/>
      <c r="Y283" s="212"/>
      <c r="Z283" s="212"/>
      <c r="AA283" s="212"/>
      <c r="AB283" s="212"/>
      <c r="AC283" s="212"/>
      <c r="AD283" s="212"/>
      <c r="AE283" s="212"/>
      <c r="AF283" s="212"/>
      <c r="AG283" s="212"/>
      <c r="AH283" s="218"/>
      <c r="AI283" s="219" t="s">
        <v>140</v>
      </c>
      <c r="AJ283" s="220" t="s">
        <v>133</v>
      </c>
      <c r="AK283" s="221" t="s">
        <v>55</v>
      </c>
      <c r="AL283" s="221"/>
      <c r="AM283" s="221"/>
      <c r="AN283" s="221"/>
      <c r="AO283" s="221"/>
      <c r="AP283" s="221"/>
      <c r="AQ283" s="221"/>
      <c r="AR283" s="221"/>
      <c r="AS283" s="222" t="n">
        <v>4220.675</v>
      </c>
      <c r="AT283" s="222" t="n">
        <v>0</v>
      </c>
      <c r="AU283" s="222" t="n">
        <v>0</v>
      </c>
      <c r="AV283" s="222" t="n">
        <v>0</v>
      </c>
      <c r="AW283" s="223" t="n">
        <f aca="false">AX283+AY283+AZ283</f>
        <v>0</v>
      </c>
      <c r="AX283" s="224"/>
      <c r="AY283" s="224"/>
      <c r="AZ283" s="225"/>
      <c r="BA283" s="222" t="n">
        <f aca="false">AS283-AT283-AW283</f>
        <v>4220.675</v>
      </c>
      <c r="BB283" s="222" t="n">
        <f aca="false">AX283-AU283</f>
        <v>0</v>
      </c>
      <c r="BC283" s="224"/>
      <c r="BD283" s="224"/>
      <c r="BE283" s="226"/>
      <c r="BF283" s="224"/>
      <c r="BG283" s="227"/>
      <c r="BH283" s="228"/>
      <c r="BI283" s="209" t="n">
        <v>0</v>
      </c>
      <c r="BJ283" s="217"/>
      <c r="BK283" s="217"/>
      <c r="BM283" s="183" t="str">
        <f aca="false">AJ283 &amp; BI283</f>
        <v>Прибыль направляемая на инвестиции0</v>
      </c>
      <c r="BN283" s="217"/>
      <c r="BO283" s="217"/>
      <c r="BP283" s="217"/>
      <c r="BQ283" s="217"/>
      <c r="CB283" s="183" t="str">
        <f aca="false">AJ283 &amp; AK283</f>
        <v>Прибыль направляемая на инвестициинет</v>
      </c>
      <c r="CC283" s="184"/>
    </row>
    <row r="284" customFormat="false" ht="11.25" hidden="false" customHeight="true" outlineLevel="0" collapsed="false">
      <c r="C284" s="200"/>
      <c r="D284" s="201" t="n">
        <v>70</v>
      </c>
      <c r="E284" s="202" t="s">
        <v>172</v>
      </c>
      <c r="F284" s="202" t="s">
        <v>173</v>
      </c>
      <c r="G284" s="202" t="s">
        <v>276</v>
      </c>
      <c r="H284" s="202" t="s">
        <v>175</v>
      </c>
      <c r="I284" s="202" t="s">
        <v>175</v>
      </c>
      <c r="J284" s="202" t="s">
        <v>176</v>
      </c>
      <c r="K284" s="203" t="n">
        <v>5</v>
      </c>
      <c r="L284" s="203" t="n">
        <v>2022</v>
      </c>
      <c r="M284" s="204" t="s">
        <v>177</v>
      </c>
      <c r="N284" s="204" t="n">
        <v>2022</v>
      </c>
      <c r="O284" s="205" t="n">
        <v>0</v>
      </c>
      <c r="P284" s="206" t="n">
        <f aca="false">AX286/AU286*100</f>
        <v>80.3216070017301</v>
      </c>
      <c r="Q284" s="207"/>
      <c r="R284" s="208"/>
      <c r="S284" s="208"/>
      <c r="T284" s="208"/>
      <c r="U284" s="208"/>
      <c r="V284" s="208"/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  <c r="AL284" s="208"/>
      <c r="AM284" s="208"/>
      <c r="AN284" s="208"/>
      <c r="AO284" s="208"/>
      <c r="AP284" s="208"/>
      <c r="AQ284" s="208"/>
      <c r="AR284" s="208"/>
      <c r="AS284" s="208"/>
      <c r="AT284" s="208"/>
      <c r="AU284" s="208"/>
      <c r="AV284" s="208"/>
      <c r="AW284" s="208"/>
      <c r="AX284" s="208"/>
      <c r="AY284" s="208"/>
      <c r="AZ284" s="208"/>
      <c r="BA284" s="208"/>
      <c r="BB284" s="208"/>
      <c r="BC284" s="208"/>
      <c r="BD284" s="208"/>
      <c r="BE284" s="208"/>
      <c r="BF284" s="208"/>
      <c r="BG284" s="208"/>
      <c r="BH284" s="208"/>
      <c r="BI284" s="209"/>
      <c r="BJ284" s="184"/>
      <c r="BK284" s="184"/>
      <c r="BL284" s="184"/>
      <c r="BM284" s="184"/>
      <c r="BN284" s="184"/>
      <c r="BO284" s="184"/>
    </row>
    <row r="285" customFormat="false" ht="11.25" hidden="false" customHeight="true" outlineLevel="0" collapsed="false">
      <c r="C285" s="200"/>
      <c r="D285" s="201"/>
      <c r="E285" s="202"/>
      <c r="F285" s="202"/>
      <c r="G285" s="202"/>
      <c r="H285" s="202"/>
      <c r="I285" s="202"/>
      <c r="J285" s="202"/>
      <c r="K285" s="203"/>
      <c r="L285" s="203"/>
      <c r="M285" s="204"/>
      <c r="N285" s="204"/>
      <c r="O285" s="205"/>
      <c r="P285" s="206"/>
      <c r="Q285" s="210"/>
      <c r="R285" s="211" t="n">
        <v>1</v>
      </c>
      <c r="S285" s="212" t="s">
        <v>178</v>
      </c>
      <c r="T285" s="212" t="s">
        <v>277</v>
      </c>
      <c r="U285" s="212" t="s">
        <v>180</v>
      </c>
      <c r="V285" s="212" t="s">
        <v>181</v>
      </c>
      <c r="W285" s="212" t="s">
        <v>181</v>
      </c>
      <c r="X285" s="212" t="s">
        <v>176</v>
      </c>
      <c r="Y285" s="212" t="s">
        <v>182</v>
      </c>
      <c r="Z285" s="212" t="s">
        <v>183</v>
      </c>
      <c r="AA285" s="212" t="s">
        <v>278</v>
      </c>
      <c r="AB285" s="212" t="s">
        <v>279</v>
      </c>
      <c r="AC285" s="212" t="s">
        <v>175</v>
      </c>
      <c r="AD285" s="212" t="s">
        <v>175</v>
      </c>
      <c r="AE285" s="212" t="s">
        <v>176</v>
      </c>
      <c r="AF285" s="212" t="s">
        <v>182</v>
      </c>
      <c r="AG285" s="212" t="s">
        <v>183</v>
      </c>
      <c r="AH285" s="213"/>
      <c r="AI285" s="214"/>
      <c r="AJ285" s="215"/>
      <c r="AK285" s="215"/>
      <c r="AL285" s="215"/>
      <c r="AM285" s="215"/>
      <c r="AN285" s="215"/>
      <c r="AO285" s="215"/>
      <c r="AP285" s="215"/>
      <c r="AQ285" s="215"/>
      <c r="AR285" s="215"/>
      <c r="AS285" s="216"/>
      <c r="AT285" s="216"/>
      <c r="AU285" s="216"/>
      <c r="AV285" s="216"/>
      <c r="AW285" s="216"/>
      <c r="AX285" s="216"/>
      <c r="AY285" s="216"/>
      <c r="AZ285" s="216"/>
      <c r="BA285" s="216"/>
      <c r="BB285" s="216"/>
      <c r="BC285" s="161"/>
      <c r="BD285" s="161"/>
      <c r="BE285" s="161"/>
      <c r="BF285" s="161"/>
      <c r="BG285" s="161"/>
      <c r="BH285" s="161"/>
      <c r="BI285" s="209"/>
      <c r="BJ285" s="217"/>
      <c r="BK285" s="217"/>
      <c r="BL285" s="217"/>
      <c r="BM285" s="184"/>
      <c r="BN285" s="217"/>
      <c r="BO285" s="217"/>
      <c r="BP285" s="217"/>
      <c r="BQ285" s="217"/>
      <c r="BR285" s="217"/>
    </row>
    <row r="286" customFormat="false" ht="15" hidden="false" customHeight="true" outlineLevel="0" collapsed="false">
      <c r="C286" s="200"/>
      <c r="D286" s="201"/>
      <c r="E286" s="202"/>
      <c r="F286" s="202"/>
      <c r="G286" s="202"/>
      <c r="H286" s="202"/>
      <c r="I286" s="202"/>
      <c r="J286" s="202"/>
      <c r="K286" s="203"/>
      <c r="L286" s="203"/>
      <c r="M286" s="204"/>
      <c r="N286" s="204"/>
      <c r="O286" s="205"/>
      <c r="P286" s="206"/>
      <c r="Q286" s="210"/>
      <c r="R286" s="211"/>
      <c r="S286" s="212"/>
      <c r="T286" s="212"/>
      <c r="U286" s="212"/>
      <c r="V286" s="212"/>
      <c r="W286" s="212"/>
      <c r="X286" s="212"/>
      <c r="Y286" s="212"/>
      <c r="Z286" s="212"/>
      <c r="AA286" s="212"/>
      <c r="AB286" s="212"/>
      <c r="AC286" s="212"/>
      <c r="AD286" s="212"/>
      <c r="AE286" s="212"/>
      <c r="AF286" s="212"/>
      <c r="AG286" s="212"/>
      <c r="AH286" s="218"/>
      <c r="AI286" s="219" t="s">
        <v>186</v>
      </c>
      <c r="AJ286" s="230" t="s">
        <v>135</v>
      </c>
      <c r="AK286" s="221" t="s">
        <v>55</v>
      </c>
      <c r="AL286" s="221"/>
      <c r="AM286" s="221"/>
      <c r="AN286" s="221"/>
      <c r="AO286" s="221"/>
      <c r="AP286" s="221"/>
      <c r="AQ286" s="221"/>
      <c r="AR286" s="221"/>
      <c r="AS286" s="231" t="n">
        <v>1872.68</v>
      </c>
      <c r="AT286" s="231" t="n">
        <v>0</v>
      </c>
      <c r="AU286" s="222" t="n">
        <v>1872.68</v>
      </c>
      <c r="AV286" s="222" t="n">
        <v>0</v>
      </c>
      <c r="AW286" s="232" t="n">
        <f aca="false">AX286+AY286+AZ286</f>
        <v>1504.16667</v>
      </c>
      <c r="AX286" s="233" t="n">
        <v>1504.16667</v>
      </c>
      <c r="AY286" s="233"/>
      <c r="AZ286" s="233"/>
      <c r="BA286" s="222" t="n">
        <f aca="false">AS286-AT286-AW286</f>
        <v>368.51333</v>
      </c>
      <c r="BB286" s="222" t="n">
        <f aca="false">AX286-AU286</f>
        <v>-368.51333</v>
      </c>
      <c r="BC286" s="224"/>
      <c r="BD286" s="224"/>
      <c r="BE286" s="229" t="s">
        <v>189</v>
      </c>
      <c r="BF286" s="224" t="n">
        <f aca="false">BA286</f>
        <v>368.51333</v>
      </c>
      <c r="BG286" s="229" t="s">
        <v>189</v>
      </c>
      <c r="BH286" s="234"/>
      <c r="BI286" s="209" t="n">
        <v>0</v>
      </c>
      <c r="BJ286" s="217"/>
      <c r="BK286" s="217"/>
      <c r="BM286" s="183" t="str">
        <f aca="false">AJ286 &amp; BI286</f>
        <v>Амортизационные отчисления0</v>
      </c>
      <c r="BN286" s="217"/>
      <c r="BO286" s="217"/>
      <c r="BP286" s="217"/>
      <c r="BQ286" s="217"/>
      <c r="CB286" s="183" t="str">
        <f aca="false">AJ286 &amp; AK286</f>
        <v>Амортизационные отчислениянет</v>
      </c>
      <c r="CC286" s="184"/>
    </row>
    <row r="287" customFormat="false" ht="11.25" hidden="false" customHeight="true" outlineLevel="0" collapsed="false">
      <c r="C287" s="200"/>
      <c r="D287" s="201" t="n">
        <v>71</v>
      </c>
      <c r="E287" s="202" t="s">
        <v>172</v>
      </c>
      <c r="F287" s="202" t="s">
        <v>173</v>
      </c>
      <c r="G287" s="202" t="s">
        <v>280</v>
      </c>
      <c r="H287" s="202" t="s">
        <v>175</v>
      </c>
      <c r="I287" s="202" t="s">
        <v>175</v>
      </c>
      <c r="J287" s="202" t="s">
        <v>176</v>
      </c>
      <c r="K287" s="203" t="n">
        <v>5</v>
      </c>
      <c r="L287" s="203" t="n">
        <v>2022</v>
      </c>
      <c r="M287" s="204" t="s">
        <v>177</v>
      </c>
      <c r="N287" s="204" t="n">
        <v>2022</v>
      </c>
      <c r="O287" s="205" t="n">
        <v>0</v>
      </c>
      <c r="P287" s="206" t="n">
        <v>0</v>
      </c>
      <c r="Q287" s="207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  <c r="AL287" s="208"/>
      <c r="AM287" s="208"/>
      <c r="AN287" s="208"/>
      <c r="AO287" s="208"/>
      <c r="AP287" s="208"/>
      <c r="AQ287" s="208"/>
      <c r="AR287" s="208"/>
      <c r="AS287" s="208"/>
      <c r="AT287" s="208"/>
      <c r="AU287" s="208"/>
      <c r="AV287" s="208"/>
      <c r="AW287" s="208"/>
      <c r="AX287" s="208"/>
      <c r="AY287" s="208"/>
      <c r="AZ287" s="208"/>
      <c r="BA287" s="208"/>
      <c r="BB287" s="208"/>
      <c r="BC287" s="208"/>
      <c r="BD287" s="208"/>
      <c r="BE287" s="208"/>
      <c r="BF287" s="208"/>
      <c r="BG287" s="208"/>
      <c r="BH287" s="208"/>
      <c r="BI287" s="209"/>
      <c r="BJ287" s="184"/>
      <c r="BK287" s="184"/>
      <c r="BL287" s="184"/>
      <c r="BM287" s="184"/>
      <c r="BN287" s="184"/>
      <c r="BO287" s="184"/>
    </row>
    <row r="288" customFormat="false" ht="11.25" hidden="false" customHeight="true" outlineLevel="0" collapsed="false">
      <c r="C288" s="200"/>
      <c r="D288" s="201"/>
      <c r="E288" s="202"/>
      <c r="F288" s="202"/>
      <c r="G288" s="202"/>
      <c r="H288" s="202"/>
      <c r="I288" s="202"/>
      <c r="J288" s="202"/>
      <c r="K288" s="203"/>
      <c r="L288" s="203"/>
      <c r="M288" s="204"/>
      <c r="N288" s="204"/>
      <c r="O288" s="205"/>
      <c r="P288" s="206"/>
      <c r="Q288" s="210"/>
      <c r="R288" s="211" t="n">
        <v>1</v>
      </c>
      <c r="S288" s="212" t="s">
        <v>178</v>
      </c>
      <c r="T288" s="212" t="s">
        <v>277</v>
      </c>
      <c r="U288" s="212" t="s">
        <v>180</v>
      </c>
      <c r="V288" s="212" t="s">
        <v>181</v>
      </c>
      <c r="W288" s="212" t="s">
        <v>181</v>
      </c>
      <c r="X288" s="212" t="s">
        <v>176</v>
      </c>
      <c r="Y288" s="212" t="s">
        <v>182</v>
      </c>
      <c r="Z288" s="212" t="s">
        <v>183</v>
      </c>
      <c r="AA288" s="212" t="s">
        <v>278</v>
      </c>
      <c r="AB288" s="212" t="s">
        <v>279</v>
      </c>
      <c r="AC288" s="212" t="s">
        <v>175</v>
      </c>
      <c r="AD288" s="212" t="s">
        <v>175</v>
      </c>
      <c r="AE288" s="212" t="s">
        <v>176</v>
      </c>
      <c r="AF288" s="212" t="s">
        <v>182</v>
      </c>
      <c r="AG288" s="212" t="s">
        <v>183</v>
      </c>
      <c r="AH288" s="213"/>
      <c r="AI288" s="214"/>
      <c r="AJ288" s="215"/>
      <c r="AK288" s="215"/>
      <c r="AL288" s="215"/>
      <c r="AM288" s="215"/>
      <c r="AN288" s="215"/>
      <c r="AO288" s="215"/>
      <c r="AP288" s="215"/>
      <c r="AQ288" s="215"/>
      <c r="AR288" s="215"/>
      <c r="AS288" s="216"/>
      <c r="AT288" s="216"/>
      <c r="AU288" s="216"/>
      <c r="AV288" s="216"/>
      <c r="AW288" s="216"/>
      <c r="AX288" s="216"/>
      <c r="AY288" s="216"/>
      <c r="AZ288" s="216"/>
      <c r="BA288" s="216"/>
      <c r="BB288" s="216"/>
      <c r="BC288" s="161"/>
      <c r="BD288" s="161"/>
      <c r="BE288" s="161"/>
      <c r="BF288" s="161"/>
      <c r="BG288" s="161"/>
      <c r="BH288" s="161"/>
      <c r="BI288" s="209"/>
      <c r="BJ288" s="217"/>
      <c r="BK288" s="217"/>
      <c r="BL288" s="217"/>
      <c r="BM288" s="184"/>
      <c r="BN288" s="217"/>
      <c r="BO288" s="217"/>
      <c r="BP288" s="217"/>
      <c r="BQ288" s="217"/>
      <c r="BR288" s="217"/>
    </row>
    <row r="289" customFormat="false" ht="15" hidden="false" customHeight="true" outlineLevel="0" collapsed="false">
      <c r="C289" s="200"/>
      <c r="D289" s="201"/>
      <c r="E289" s="202"/>
      <c r="F289" s="202"/>
      <c r="G289" s="202"/>
      <c r="H289" s="202"/>
      <c r="I289" s="202"/>
      <c r="J289" s="202"/>
      <c r="K289" s="203"/>
      <c r="L289" s="203"/>
      <c r="M289" s="204"/>
      <c r="N289" s="204"/>
      <c r="O289" s="205"/>
      <c r="P289" s="206"/>
      <c r="Q289" s="210"/>
      <c r="R289" s="211"/>
      <c r="S289" s="212"/>
      <c r="T289" s="212"/>
      <c r="U289" s="212"/>
      <c r="V289" s="212"/>
      <c r="W289" s="212"/>
      <c r="X289" s="212"/>
      <c r="Y289" s="212"/>
      <c r="Z289" s="212"/>
      <c r="AA289" s="212"/>
      <c r="AB289" s="212"/>
      <c r="AC289" s="212"/>
      <c r="AD289" s="212"/>
      <c r="AE289" s="212"/>
      <c r="AF289" s="212"/>
      <c r="AG289" s="212"/>
      <c r="AH289" s="218"/>
      <c r="AI289" s="219" t="s">
        <v>186</v>
      </c>
      <c r="AJ289" s="230" t="s">
        <v>135</v>
      </c>
      <c r="AK289" s="221" t="s">
        <v>55</v>
      </c>
      <c r="AL289" s="221"/>
      <c r="AM289" s="221"/>
      <c r="AN289" s="221"/>
      <c r="AO289" s="221"/>
      <c r="AP289" s="221"/>
      <c r="AQ289" s="221"/>
      <c r="AR289" s="221"/>
      <c r="AS289" s="231" t="n">
        <v>4654.604</v>
      </c>
      <c r="AT289" s="231" t="n">
        <v>0</v>
      </c>
      <c r="AU289" s="222" t="n">
        <v>0</v>
      </c>
      <c r="AV289" s="222" t="n">
        <v>0</v>
      </c>
      <c r="AW289" s="232" t="n">
        <f aca="false">AX289+AY289+AZ289</f>
        <v>0</v>
      </c>
      <c r="AX289" s="233"/>
      <c r="AY289" s="233"/>
      <c r="AZ289" s="233"/>
      <c r="BA289" s="222" t="n">
        <f aca="false">AS289-AT289-AW289</f>
        <v>4654.604</v>
      </c>
      <c r="BB289" s="222" t="n">
        <f aca="false">AX289-AU289</f>
        <v>0</v>
      </c>
      <c r="BC289" s="224"/>
      <c r="BD289" s="224"/>
      <c r="BE289" s="226"/>
      <c r="BF289" s="224"/>
      <c r="BG289" s="227"/>
      <c r="BH289" s="228"/>
      <c r="BI289" s="209" t="n">
        <v>0</v>
      </c>
      <c r="BJ289" s="217"/>
      <c r="BK289" s="217"/>
      <c r="BM289" s="183" t="str">
        <f aca="false">AJ289 &amp; BI289</f>
        <v>Амортизационные отчисления0</v>
      </c>
      <c r="BN289" s="217"/>
      <c r="BO289" s="217"/>
      <c r="BP289" s="217"/>
      <c r="BQ289" s="217"/>
      <c r="CB289" s="183" t="str">
        <f aca="false">AJ289 &amp; AK289</f>
        <v>Амортизационные отчислениянет</v>
      </c>
      <c r="CC289" s="184"/>
    </row>
    <row r="290" customFormat="false" ht="11.25" hidden="false" customHeight="false" outlineLevel="0" collapsed="false">
      <c r="C290" s="235"/>
      <c r="D290" s="236"/>
      <c r="E290" s="237"/>
      <c r="F290" s="237"/>
      <c r="G290" s="237"/>
      <c r="H290" s="237"/>
      <c r="I290" s="237"/>
      <c r="J290" s="237"/>
      <c r="K290" s="237"/>
      <c r="L290" s="237"/>
      <c r="M290" s="237"/>
      <c r="N290" s="237"/>
      <c r="O290" s="237"/>
      <c r="P290" s="237"/>
      <c r="Q290" s="237"/>
      <c r="R290" s="237"/>
      <c r="S290" s="237"/>
      <c r="T290" s="237"/>
      <c r="U290" s="237"/>
      <c r="V290" s="237"/>
      <c r="W290" s="237"/>
      <c r="X290" s="237"/>
      <c r="Y290" s="237"/>
      <c r="Z290" s="237"/>
      <c r="AA290" s="237"/>
      <c r="AB290" s="237"/>
      <c r="AC290" s="237"/>
      <c r="AD290" s="237"/>
      <c r="AE290" s="237"/>
      <c r="AF290" s="237"/>
      <c r="AG290" s="237"/>
      <c r="AH290" s="238"/>
      <c r="AI290" s="238"/>
      <c r="AJ290" s="238"/>
      <c r="AK290" s="238"/>
      <c r="AL290" s="238"/>
      <c r="AM290" s="238"/>
      <c r="AN290" s="238"/>
      <c r="AO290" s="238"/>
      <c r="AP290" s="238"/>
      <c r="AQ290" s="238"/>
      <c r="AR290" s="238"/>
      <c r="AS290" s="238"/>
      <c r="AT290" s="238"/>
      <c r="AU290" s="238"/>
      <c r="AV290" s="238"/>
      <c r="AW290" s="238"/>
      <c r="AX290" s="238"/>
      <c r="AY290" s="238"/>
      <c r="AZ290" s="238"/>
      <c r="BA290" s="238"/>
      <c r="BB290" s="238"/>
      <c r="BC290" s="238"/>
      <c r="BD290" s="238"/>
      <c r="BE290" s="238"/>
      <c r="BF290" s="238"/>
      <c r="BG290" s="238"/>
      <c r="BH290" s="238"/>
      <c r="BI290" s="173"/>
    </row>
    <row r="291" customFormat="false" ht="15.75" hidden="false" customHeight="true" outlineLevel="0" collapsed="false">
      <c r="C291" s="132"/>
      <c r="D291" s="239"/>
      <c r="E291" s="240"/>
      <c r="F291" s="189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  <c r="AA291" s="189"/>
      <c r="AB291" s="189"/>
      <c r="AC291" s="189"/>
      <c r="AD291" s="189"/>
      <c r="AE291" s="189"/>
      <c r="AF291" s="189"/>
      <c r="AG291" s="189"/>
      <c r="AH291" s="241"/>
      <c r="AI291" s="241"/>
      <c r="AJ291" s="241"/>
      <c r="AK291" s="241"/>
      <c r="AL291" s="241"/>
      <c r="AM291" s="241"/>
      <c r="AN291" s="241"/>
      <c r="AO291" s="241"/>
      <c r="AP291" s="241"/>
      <c r="AQ291" s="241"/>
      <c r="AR291" s="241"/>
      <c r="AS291" s="241"/>
      <c r="AT291" s="241"/>
      <c r="AU291" s="241"/>
      <c r="AV291" s="241"/>
      <c r="AW291" s="241"/>
      <c r="AX291" s="241"/>
      <c r="AY291" s="241"/>
      <c r="AZ291" s="241"/>
      <c r="BA291" s="241"/>
      <c r="BB291" s="241"/>
      <c r="BC291" s="241"/>
      <c r="BD291" s="241"/>
      <c r="BE291" s="241"/>
      <c r="BF291" s="241"/>
      <c r="BG291" s="241"/>
      <c r="BH291" s="241"/>
    </row>
    <row r="292" customFormat="false" ht="15" hidden="false" customHeight="true" outlineLevel="0" collapsed="false">
      <c r="C292" s="132"/>
      <c r="D292" s="191" t="s">
        <v>281</v>
      </c>
      <c r="E292" s="192"/>
      <c r="F292" s="192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  <c r="AA292" s="193"/>
      <c r="AB292" s="193"/>
      <c r="AC292" s="193"/>
      <c r="AD292" s="193"/>
      <c r="AE292" s="193"/>
      <c r="AF292" s="193"/>
      <c r="AG292" s="193"/>
      <c r="AH292" s="193"/>
      <c r="AI292" s="193"/>
      <c r="AJ292" s="193"/>
      <c r="AK292" s="193"/>
      <c r="AL292" s="193"/>
      <c r="AM292" s="193"/>
      <c r="AN292" s="193"/>
      <c r="AO292" s="193"/>
      <c r="AP292" s="193"/>
      <c r="AQ292" s="193"/>
      <c r="AR292" s="193"/>
      <c r="AS292" s="193"/>
      <c r="AT292" s="193"/>
      <c r="AU292" s="193"/>
      <c r="AV292" s="193"/>
      <c r="AW292" s="193"/>
      <c r="AX292" s="193"/>
      <c r="AY292" s="193"/>
      <c r="AZ292" s="193"/>
      <c r="BA292" s="193"/>
      <c r="BB292" s="193"/>
      <c r="BC292" s="193"/>
      <c r="BD292" s="193"/>
      <c r="BE292" s="193"/>
      <c r="BF292" s="193"/>
      <c r="BG292" s="193"/>
      <c r="BH292" s="193"/>
      <c r="BI292" s="173"/>
    </row>
    <row r="293" customFormat="false" ht="20.25" hidden="false" customHeight="true" outlineLevel="0" collapsed="false">
      <c r="C293" s="132"/>
      <c r="D293" s="141" t="s">
        <v>91</v>
      </c>
      <c r="E293" s="141" t="s">
        <v>92</v>
      </c>
      <c r="F293" s="141" t="s">
        <v>93</v>
      </c>
      <c r="G293" s="142" t="s">
        <v>94</v>
      </c>
      <c r="H293" s="142" t="s">
        <v>95</v>
      </c>
      <c r="I293" s="142"/>
      <c r="J293" s="142"/>
      <c r="K293" s="142" t="s">
        <v>96</v>
      </c>
      <c r="L293" s="142" t="s">
        <v>97</v>
      </c>
      <c r="M293" s="142" t="s">
        <v>98</v>
      </c>
      <c r="N293" s="142"/>
      <c r="O293" s="142" t="s">
        <v>99</v>
      </c>
      <c r="P293" s="142"/>
      <c r="Q293" s="143"/>
      <c r="R293" s="144" t="s">
        <v>100</v>
      </c>
      <c r="S293" s="142" t="s">
        <v>101</v>
      </c>
      <c r="T293" s="142" t="s">
        <v>102</v>
      </c>
      <c r="U293" s="142" t="s">
        <v>103</v>
      </c>
      <c r="V293" s="142" t="s">
        <v>104</v>
      </c>
      <c r="W293" s="142"/>
      <c r="X293" s="142"/>
      <c r="Y293" s="142"/>
      <c r="Z293" s="142"/>
      <c r="AA293" s="142"/>
      <c r="AB293" s="142"/>
      <c r="AC293" s="142" t="s">
        <v>95</v>
      </c>
      <c r="AD293" s="142"/>
      <c r="AE293" s="142"/>
      <c r="AF293" s="142"/>
      <c r="AG293" s="142"/>
      <c r="AH293" s="143"/>
      <c r="AI293" s="144" t="s">
        <v>105</v>
      </c>
      <c r="AJ293" s="142" t="s">
        <v>106</v>
      </c>
      <c r="AK293" s="242" t="s">
        <v>107</v>
      </c>
      <c r="AL293" s="142" t="s">
        <v>108</v>
      </c>
      <c r="AM293" s="142" t="s">
        <v>109</v>
      </c>
      <c r="AN293" s="142" t="s">
        <v>110</v>
      </c>
      <c r="AO293" s="142" t="s">
        <v>111</v>
      </c>
      <c r="AP293" s="142" t="s">
        <v>112</v>
      </c>
      <c r="AQ293" s="142" t="s">
        <v>113</v>
      </c>
      <c r="AR293" s="142" t="s">
        <v>114</v>
      </c>
      <c r="AS293" s="142" t="s">
        <v>115</v>
      </c>
      <c r="AT293" s="145" t="e">
        <f aca="false">"Факт за прошлые периоды по 31.12." &amp; #NAME? -1</f>
        <v>#N/A</v>
      </c>
      <c r="AU293" s="142" t="str">
        <f aca="false">"Утверждено на "&amp;Титульный!$F$9&amp;" год ¹"</f>
        <v>Утверждено на 2021 год ¹</v>
      </c>
      <c r="AV293" s="142" t="str">
        <f aca="false">"Факт за I полугодие " &amp; Титульный!$F$9 &amp; " года ²³"</f>
        <v>Факт за I полугодие 2021 года ²³</v>
      </c>
      <c r="AW293" s="142" t="str">
        <f aca="false">"Всего факт за " &amp; Титульный!$F$10 &amp; " " &amp; Титульный!$F$9 &amp; " года ²³"</f>
        <v>Всего факт за год 2021 года ²³</v>
      </c>
      <c r="AX293" s="142" t="e">
        <f aca="false">"Факт за " &amp; #NAME? &amp; " год (в соответствии с запланированными по инвестиционной программе мероприятиями)²³"</f>
        <v>#N/A</v>
      </c>
      <c r="AY293" s="142" t="e">
        <f aca="false">"Профинансировано (реализовано) (факт) в " &amp; #NAME? &amp; " году за предущие периоды реализации ИП (если мероприятие не было предусмотрено в плане " &amp; #NAME? &amp; " года)"</f>
        <v>#N/A</v>
      </c>
      <c r="AZ293" s="142" t="e">
        <f aca="false">"Профинансировано (реализовано) (факт) в " &amp; #NAME? &amp; " году за будущие периоды реализации ИП (если мероприятие не было предусмотрено в плане " &amp; #NAME? &amp; " года)"</f>
        <v>#N/A</v>
      </c>
      <c r="BA293" s="142" t="s">
        <v>164</v>
      </c>
      <c r="BB293" s="150" t="s">
        <v>117</v>
      </c>
      <c r="BC293" s="194" t="s">
        <v>165</v>
      </c>
      <c r="BD293" s="194"/>
      <c r="BE293" s="194"/>
      <c r="BF293" s="194"/>
      <c r="BG293" s="195" t="s">
        <v>166</v>
      </c>
      <c r="BH293" s="195"/>
      <c r="BI293" s="173"/>
    </row>
    <row r="294" customFormat="false" ht="59.25" hidden="false" customHeight="true" outlineLevel="0" collapsed="false">
      <c r="C294" s="132"/>
      <c r="D294" s="141"/>
      <c r="E294" s="141"/>
      <c r="F294" s="141"/>
      <c r="G294" s="142"/>
      <c r="H294" s="142" t="s">
        <v>118</v>
      </c>
      <c r="I294" s="142" t="s">
        <v>119</v>
      </c>
      <c r="J294" s="142" t="s">
        <v>120</v>
      </c>
      <c r="K294" s="142"/>
      <c r="L294" s="142"/>
      <c r="M294" s="142" t="s">
        <v>121</v>
      </c>
      <c r="N294" s="142" t="s">
        <v>38</v>
      </c>
      <c r="O294" s="142" t="s">
        <v>122</v>
      </c>
      <c r="P294" s="142" t="s">
        <v>123</v>
      </c>
      <c r="Q294" s="149"/>
      <c r="R294" s="144"/>
      <c r="S294" s="142"/>
      <c r="T294" s="142"/>
      <c r="U294" s="142"/>
      <c r="V294" s="142" t="s">
        <v>118</v>
      </c>
      <c r="W294" s="142" t="s">
        <v>119</v>
      </c>
      <c r="X294" s="142" t="s">
        <v>120</v>
      </c>
      <c r="Y294" s="142" t="s">
        <v>124</v>
      </c>
      <c r="Z294" s="142" t="s">
        <v>120</v>
      </c>
      <c r="AA294" s="142" t="s">
        <v>125</v>
      </c>
      <c r="AB294" s="142" t="s">
        <v>126</v>
      </c>
      <c r="AC294" s="142" t="s">
        <v>118</v>
      </c>
      <c r="AD294" s="142" t="s">
        <v>119</v>
      </c>
      <c r="AE294" s="142" t="s">
        <v>120</v>
      </c>
      <c r="AF294" s="142" t="s">
        <v>124</v>
      </c>
      <c r="AG294" s="142" t="s">
        <v>120</v>
      </c>
      <c r="AH294" s="149"/>
      <c r="AI294" s="144"/>
      <c r="AJ294" s="142"/>
      <c r="AK294" s="242"/>
      <c r="AL294" s="142"/>
      <c r="AM294" s="142"/>
      <c r="AN294" s="142"/>
      <c r="AO294" s="142"/>
      <c r="AP294" s="142"/>
      <c r="AQ294" s="142"/>
      <c r="AR294" s="142"/>
      <c r="AS294" s="142"/>
      <c r="AT294" s="145"/>
      <c r="AU294" s="142"/>
      <c r="AV294" s="142"/>
      <c r="AW294" s="142"/>
      <c r="AX294" s="142"/>
      <c r="AY294" s="142"/>
      <c r="AZ294" s="142"/>
      <c r="BA294" s="142"/>
      <c r="BB294" s="150"/>
      <c r="BC294" s="194" t="s">
        <v>167</v>
      </c>
      <c r="BD294" s="194" t="s">
        <v>168</v>
      </c>
      <c r="BE294" s="142" t="s">
        <v>169</v>
      </c>
      <c r="BF294" s="142" t="s">
        <v>170</v>
      </c>
      <c r="BG294" s="195" t="s">
        <v>166</v>
      </c>
      <c r="BH294" s="195" t="s">
        <v>171</v>
      </c>
      <c r="BI294" s="173"/>
    </row>
    <row r="295" customFormat="false" ht="12.75" hidden="false" customHeight="true" outlineLevel="0" collapsed="false">
      <c r="C295" s="132"/>
      <c r="D295" s="196"/>
      <c r="E295" s="196"/>
      <c r="F295" s="196"/>
      <c r="G295" s="163" t="s">
        <v>130</v>
      </c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  <c r="AA295" s="162"/>
      <c r="AB295" s="162"/>
      <c r="AC295" s="162"/>
      <c r="AD295" s="162"/>
      <c r="AE295" s="162"/>
      <c r="AF295" s="162"/>
      <c r="AG295" s="162"/>
      <c r="AH295" s="162"/>
      <c r="AI295" s="162"/>
      <c r="AJ295" s="197" t="s">
        <v>130</v>
      </c>
      <c r="AK295" s="197"/>
      <c r="AL295" s="197"/>
      <c r="AM295" s="197"/>
      <c r="AN295" s="197"/>
      <c r="AO295" s="197"/>
      <c r="AP295" s="197"/>
      <c r="AQ295" s="197"/>
      <c r="AR295" s="197"/>
      <c r="AS295" s="165" t="n">
        <f aca="false">SUMIF($BI296:$BI297,"&lt;&gt;1",AS296:AS297)</f>
        <v>0</v>
      </c>
      <c r="AT295" s="165" t="n">
        <f aca="false">SUMIF($BI296:$BI297,"&lt;&gt;1",AT296:AT297)</f>
        <v>0</v>
      </c>
      <c r="AU295" s="165" t="n">
        <f aca="false">SUMIF($BI296:$BI297,"&lt;&gt;1",AU296:AU297)</f>
        <v>0</v>
      </c>
      <c r="AV295" s="165" t="n">
        <f aca="false">SUMIF($BI296:$BI297,"&lt;&gt;1",AV296:AV297)</f>
        <v>0</v>
      </c>
      <c r="AW295" s="165" t="n">
        <f aca="false">SUMIF($BI296:$BI297,"&lt;&gt;1",AW296:AW297)</f>
        <v>0</v>
      </c>
      <c r="AX295" s="165" t="n">
        <f aca="false">SUMIF($BI296:$BI297,"&lt;&gt;1",AX296:AX297)</f>
        <v>0</v>
      </c>
      <c r="AY295" s="165" t="n">
        <f aca="false">SUMIF($BI296:$BI297,"&lt;&gt;1",AY296:AY297)</f>
        <v>0</v>
      </c>
      <c r="AZ295" s="165" t="n">
        <f aca="false">SUMIF($BI296:$BI297,"&lt;&gt;1",AZ296:AZ297)</f>
        <v>0</v>
      </c>
      <c r="BA295" s="165" t="n">
        <f aca="false">SUMIF($BI296:$BI297,"&lt;&gt;1",BA296:BA297)</f>
        <v>0</v>
      </c>
      <c r="BB295" s="198"/>
      <c r="BC295" s="199"/>
      <c r="BD295" s="199"/>
      <c r="BE295" s="199"/>
      <c r="BF295" s="199"/>
      <c r="BG295" s="199"/>
      <c r="BH295" s="199"/>
      <c r="BI295" s="173"/>
    </row>
    <row r="296" s="174" customFormat="true" ht="11.25" hidden="true" customHeight="true" outlineLevel="0" collapsed="false">
      <c r="C296" s="132"/>
      <c r="D296" s="189" t="n">
        <v>0</v>
      </c>
      <c r="E296" s="189"/>
      <c r="F296" s="189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  <c r="AK296" s="161"/>
      <c r="AL296" s="161"/>
      <c r="AM296" s="161"/>
      <c r="AN296" s="161"/>
      <c r="AO296" s="161"/>
      <c r="AP296" s="161"/>
      <c r="AQ296" s="161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161"/>
      <c r="BD296" s="161"/>
      <c r="BE296" s="161"/>
      <c r="BF296" s="161"/>
      <c r="BG296" s="161"/>
      <c r="BH296" s="161"/>
      <c r="BI296" s="173"/>
    </row>
    <row r="297" customFormat="false" ht="11.25" hidden="false" customHeight="false" outlineLevel="0" collapsed="false">
      <c r="C297" s="235"/>
      <c r="D297" s="243"/>
      <c r="E297" s="244"/>
      <c r="F297" s="244"/>
      <c r="G297" s="244"/>
      <c r="H297" s="244"/>
      <c r="I297" s="244"/>
      <c r="J297" s="244"/>
      <c r="K297" s="244"/>
      <c r="L297" s="244"/>
      <c r="M297" s="244"/>
      <c r="N297" s="244"/>
      <c r="O297" s="244"/>
      <c r="P297" s="244"/>
      <c r="Q297" s="244"/>
      <c r="R297" s="244"/>
      <c r="S297" s="244"/>
      <c r="T297" s="244"/>
      <c r="U297" s="244"/>
      <c r="V297" s="244"/>
      <c r="W297" s="244"/>
      <c r="X297" s="244"/>
      <c r="Y297" s="244"/>
      <c r="Z297" s="244"/>
      <c r="AA297" s="244"/>
      <c r="AB297" s="244"/>
      <c r="AC297" s="244"/>
      <c r="AD297" s="244"/>
      <c r="AE297" s="244"/>
      <c r="AF297" s="244"/>
      <c r="AG297" s="244"/>
      <c r="AH297" s="245"/>
      <c r="AI297" s="245"/>
      <c r="AJ297" s="245"/>
      <c r="AK297" s="245"/>
      <c r="AL297" s="245"/>
      <c r="AM297" s="245"/>
      <c r="AN297" s="245"/>
      <c r="AO297" s="245"/>
      <c r="AP297" s="245"/>
      <c r="AQ297" s="245"/>
      <c r="AR297" s="245"/>
      <c r="AS297" s="245"/>
      <c r="AT297" s="245"/>
      <c r="AU297" s="245"/>
      <c r="AV297" s="245"/>
      <c r="AW297" s="245"/>
      <c r="AX297" s="245"/>
      <c r="AY297" s="245"/>
      <c r="AZ297" s="245"/>
      <c r="BA297" s="245"/>
      <c r="BB297" s="245"/>
      <c r="BC297" s="245"/>
      <c r="BD297" s="245"/>
      <c r="BE297" s="245"/>
      <c r="BF297" s="245"/>
      <c r="BG297" s="245"/>
      <c r="BH297" s="245"/>
      <c r="BI297" s="173"/>
    </row>
    <row r="298" customFormat="false" ht="15.75" hidden="false" customHeight="true" outlineLevel="0" collapsed="false">
      <c r="C298" s="132"/>
      <c r="D298" s="239"/>
      <c r="E298" s="240"/>
      <c r="F298" s="189"/>
      <c r="G298" s="189"/>
      <c r="H298" s="189"/>
      <c r="I298" s="189"/>
      <c r="J298" s="189"/>
      <c r="K298" s="189"/>
      <c r="L298" s="189"/>
      <c r="M298" s="189"/>
      <c r="N298" s="189"/>
      <c r="O298" s="189"/>
      <c r="P298" s="189"/>
      <c r="Q298" s="189"/>
      <c r="R298" s="189"/>
      <c r="S298" s="189"/>
      <c r="T298" s="189"/>
      <c r="U298" s="189"/>
      <c r="V298" s="189"/>
      <c r="W298" s="189"/>
      <c r="X298" s="189"/>
      <c r="Y298" s="189"/>
      <c r="Z298" s="189"/>
      <c r="AA298" s="189"/>
      <c r="AB298" s="189"/>
      <c r="AC298" s="189"/>
      <c r="AD298" s="189"/>
      <c r="AE298" s="189"/>
      <c r="AF298" s="189"/>
      <c r="AG298" s="189"/>
      <c r="AH298" s="241"/>
      <c r="AI298" s="241"/>
      <c r="AJ298" s="241"/>
      <c r="AK298" s="241"/>
      <c r="AL298" s="241"/>
      <c r="AM298" s="241"/>
      <c r="AN298" s="241"/>
      <c r="AO298" s="241"/>
      <c r="AP298" s="241"/>
      <c r="AQ298" s="241"/>
      <c r="AR298" s="241"/>
      <c r="AS298" s="241"/>
      <c r="AT298" s="241"/>
      <c r="AU298" s="241"/>
      <c r="AV298" s="241"/>
      <c r="AW298" s="241"/>
      <c r="AX298" s="241"/>
      <c r="AY298" s="241"/>
      <c r="AZ298" s="241"/>
      <c r="BA298" s="241"/>
      <c r="BB298" s="241"/>
      <c r="BC298" s="241"/>
      <c r="BD298" s="241"/>
      <c r="BE298" s="241"/>
      <c r="BF298" s="241"/>
      <c r="BG298" s="241"/>
      <c r="BH298" s="241"/>
    </row>
    <row r="299" customFormat="false" ht="15" hidden="false" customHeight="true" outlineLevel="0" collapsed="false">
      <c r="C299" s="132"/>
      <c r="D299" s="191" t="s">
        <v>282</v>
      </c>
      <c r="E299" s="192"/>
      <c r="F299" s="192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  <c r="AA299" s="193"/>
      <c r="AB299" s="193"/>
      <c r="AC299" s="193"/>
      <c r="AD299" s="193"/>
      <c r="AE299" s="193"/>
      <c r="AF299" s="193"/>
      <c r="AG299" s="193"/>
      <c r="AH299" s="193"/>
      <c r="AI299" s="193"/>
      <c r="AJ299" s="193"/>
      <c r="AK299" s="193"/>
      <c r="AL299" s="193"/>
      <c r="AM299" s="193"/>
      <c r="AN299" s="193"/>
      <c r="AO299" s="193"/>
      <c r="AP299" s="193"/>
      <c r="AQ299" s="193"/>
      <c r="AR299" s="193"/>
      <c r="AS299" s="193"/>
      <c r="AT299" s="193"/>
      <c r="AU299" s="193"/>
      <c r="AV299" s="193"/>
      <c r="AW299" s="193"/>
      <c r="AX299" s="193"/>
      <c r="AY299" s="193"/>
      <c r="AZ299" s="193"/>
      <c r="BA299" s="193"/>
      <c r="BB299" s="193"/>
      <c r="BC299" s="193"/>
      <c r="BD299" s="193"/>
      <c r="BE299" s="193"/>
      <c r="BF299" s="193"/>
      <c r="BG299" s="193"/>
      <c r="BH299" s="193"/>
      <c r="BI299" s="173"/>
    </row>
    <row r="300" customFormat="false" ht="20.25" hidden="false" customHeight="true" outlineLevel="0" collapsed="false">
      <c r="C300" s="132"/>
      <c r="D300" s="141" t="s">
        <v>91</v>
      </c>
      <c r="E300" s="141" t="s">
        <v>92</v>
      </c>
      <c r="F300" s="141" t="s">
        <v>93</v>
      </c>
      <c r="G300" s="142" t="s">
        <v>94</v>
      </c>
      <c r="H300" s="142" t="s">
        <v>95</v>
      </c>
      <c r="I300" s="142"/>
      <c r="J300" s="142"/>
      <c r="K300" s="142" t="s">
        <v>96</v>
      </c>
      <c r="L300" s="142" t="s">
        <v>97</v>
      </c>
      <c r="M300" s="142" t="s">
        <v>98</v>
      </c>
      <c r="N300" s="142"/>
      <c r="O300" s="142" t="s">
        <v>99</v>
      </c>
      <c r="P300" s="142"/>
      <c r="Q300" s="143"/>
      <c r="R300" s="144" t="s">
        <v>100</v>
      </c>
      <c r="S300" s="142" t="s">
        <v>101</v>
      </c>
      <c r="T300" s="142" t="s">
        <v>102</v>
      </c>
      <c r="U300" s="142" t="s">
        <v>103</v>
      </c>
      <c r="V300" s="142" t="s">
        <v>104</v>
      </c>
      <c r="W300" s="142"/>
      <c r="X300" s="142"/>
      <c r="Y300" s="142"/>
      <c r="Z300" s="142"/>
      <c r="AA300" s="142"/>
      <c r="AB300" s="142"/>
      <c r="AC300" s="142" t="s">
        <v>95</v>
      </c>
      <c r="AD300" s="142"/>
      <c r="AE300" s="142"/>
      <c r="AF300" s="142"/>
      <c r="AG300" s="142"/>
      <c r="AH300" s="143"/>
      <c r="AI300" s="144" t="s">
        <v>105</v>
      </c>
      <c r="AJ300" s="142" t="s">
        <v>106</v>
      </c>
      <c r="AK300" s="142" t="s">
        <v>107</v>
      </c>
      <c r="AL300" s="142" t="s">
        <v>108</v>
      </c>
      <c r="AM300" s="142" t="s">
        <v>109</v>
      </c>
      <c r="AN300" s="142" t="s">
        <v>110</v>
      </c>
      <c r="AO300" s="142" t="s">
        <v>111</v>
      </c>
      <c r="AP300" s="142" t="s">
        <v>112</v>
      </c>
      <c r="AQ300" s="142" t="s">
        <v>113</v>
      </c>
      <c r="AR300" s="142" t="s">
        <v>114</v>
      </c>
      <c r="AS300" s="142" t="s">
        <v>115</v>
      </c>
      <c r="AT300" s="145" t="e">
        <f aca="false">"Факт за прошлые периоды по 31.12." &amp; #NAME? -1</f>
        <v>#N/A</v>
      </c>
      <c r="AU300" s="142" t="str">
        <f aca="false">"Утверждено на "&amp;Титульный!$F$9&amp;" год ¹"</f>
        <v>Утверждено на 2021 год ¹</v>
      </c>
      <c r="AV300" s="142" t="str">
        <f aca="false">"Факт за I полугодие " &amp; Титульный!$F$9 &amp; " года ²³"</f>
        <v>Факт за I полугодие 2021 года ²³</v>
      </c>
      <c r="AW300" s="142" t="str">
        <f aca="false">"Всего факт за " &amp; Титульный!$F$10 &amp; " " &amp; Титульный!$F$9 &amp; " года ²³"</f>
        <v>Всего факт за год 2021 года ²³</v>
      </c>
      <c r="AX300" s="142" t="e">
        <f aca="false">"Факт за " &amp; #NAME? &amp; " год (в соответствии с запланированными по инвестиционной программе мероприятиями)²³"</f>
        <v>#N/A</v>
      </c>
      <c r="AY300" s="142" t="e">
        <f aca="false">"Профинансировано (реализовано) (факт) в " &amp; #NAME? &amp; " году за предущие периоды реализации ИП (если мероприятие не было предусмотрено в плане " &amp; #NAME? &amp; " года)"</f>
        <v>#N/A</v>
      </c>
      <c r="AZ300" s="142" t="e">
        <f aca="false">"Профинансировано (реализовано) (факт) в " &amp; #NAME? &amp; " году за будущие периоды реализации ИП (если мероприятие не было предусмотрено в плане " &amp; #NAME? &amp; " года)"</f>
        <v>#N/A</v>
      </c>
      <c r="BA300" s="142" t="s">
        <v>164</v>
      </c>
      <c r="BB300" s="150" t="s">
        <v>117</v>
      </c>
      <c r="BC300" s="194" t="s">
        <v>165</v>
      </c>
      <c r="BD300" s="194"/>
      <c r="BE300" s="194"/>
      <c r="BF300" s="194"/>
      <c r="BG300" s="195" t="s">
        <v>166</v>
      </c>
      <c r="BH300" s="195"/>
      <c r="BI300" s="173"/>
    </row>
    <row r="301" customFormat="false" ht="59.25" hidden="false" customHeight="true" outlineLevel="0" collapsed="false">
      <c r="C301" s="132"/>
      <c r="D301" s="141"/>
      <c r="E301" s="141"/>
      <c r="F301" s="141"/>
      <c r="G301" s="142"/>
      <c r="H301" s="142" t="s">
        <v>118</v>
      </c>
      <c r="I301" s="142" t="s">
        <v>119</v>
      </c>
      <c r="J301" s="142" t="s">
        <v>120</v>
      </c>
      <c r="K301" s="142"/>
      <c r="L301" s="142"/>
      <c r="M301" s="142" t="s">
        <v>121</v>
      </c>
      <c r="N301" s="142" t="s">
        <v>38</v>
      </c>
      <c r="O301" s="142" t="s">
        <v>122</v>
      </c>
      <c r="P301" s="142" t="s">
        <v>123</v>
      </c>
      <c r="Q301" s="149"/>
      <c r="R301" s="144"/>
      <c r="S301" s="142"/>
      <c r="T301" s="142"/>
      <c r="U301" s="142"/>
      <c r="V301" s="142" t="s">
        <v>118</v>
      </c>
      <c r="W301" s="142" t="s">
        <v>119</v>
      </c>
      <c r="X301" s="142" t="s">
        <v>120</v>
      </c>
      <c r="Y301" s="142" t="s">
        <v>124</v>
      </c>
      <c r="Z301" s="142" t="s">
        <v>120</v>
      </c>
      <c r="AA301" s="142" t="s">
        <v>125</v>
      </c>
      <c r="AB301" s="142" t="s">
        <v>126</v>
      </c>
      <c r="AC301" s="142" t="s">
        <v>118</v>
      </c>
      <c r="AD301" s="142" t="s">
        <v>119</v>
      </c>
      <c r="AE301" s="142" t="s">
        <v>120</v>
      </c>
      <c r="AF301" s="142" t="s">
        <v>124</v>
      </c>
      <c r="AG301" s="142" t="s">
        <v>120</v>
      </c>
      <c r="AH301" s="149"/>
      <c r="AI301" s="144"/>
      <c r="AJ301" s="142"/>
      <c r="AK301" s="142"/>
      <c r="AL301" s="142"/>
      <c r="AM301" s="142"/>
      <c r="AN301" s="142"/>
      <c r="AO301" s="142"/>
      <c r="AP301" s="142"/>
      <c r="AQ301" s="142"/>
      <c r="AR301" s="142"/>
      <c r="AS301" s="142"/>
      <c r="AT301" s="145"/>
      <c r="AU301" s="142"/>
      <c r="AV301" s="142"/>
      <c r="AW301" s="142"/>
      <c r="AX301" s="142"/>
      <c r="AY301" s="142"/>
      <c r="AZ301" s="142"/>
      <c r="BA301" s="142"/>
      <c r="BB301" s="150"/>
      <c r="BC301" s="194" t="s">
        <v>167</v>
      </c>
      <c r="BD301" s="194" t="s">
        <v>168</v>
      </c>
      <c r="BE301" s="142" t="s">
        <v>169</v>
      </c>
      <c r="BF301" s="142" t="s">
        <v>170</v>
      </c>
      <c r="BG301" s="195" t="s">
        <v>166</v>
      </c>
      <c r="BH301" s="195" t="s">
        <v>171</v>
      </c>
      <c r="BI301" s="173"/>
    </row>
    <row r="302" customFormat="false" ht="12.75" hidden="false" customHeight="true" outlineLevel="0" collapsed="false">
      <c r="C302" s="132"/>
      <c r="D302" s="196"/>
      <c r="E302" s="196"/>
      <c r="F302" s="196"/>
      <c r="G302" s="163" t="s">
        <v>130</v>
      </c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97" t="s">
        <v>130</v>
      </c>
      <c r="AK302" s="197"/>
      <c r="AL302" s="197"/>
      <c r="AM302" s="197"/>
      <c r="AN302" s="197"/>
      <c r="AO302" s="197"/>
      <c r="AP302" s="197"/>
      <c r="AQ302" s="197"/>
      <c r="AR302" s="197"/>
      <c r="AS302" s="165" t="n">
        <f aca="false">SUMIF($BI303:$BI304,"&lt;&gt;1",AS303:AS304)</f>
        <v>0</v>
      </c>
      <c r="AT302" s="165" t="n">
        <f aca="false">SUMIF($BI303:$BI304,"&lt;&gt;1",AT303:AT304)</f>
        <v>0</v>
      </c>
      <c r="AU302" s="165" t="n">
        <f aca="false">SUMIF($BI303:$BI304,"&lt;&gt;1",AU303:AU304)</f>
        <v>0</v>
      </c>
      <c r="AV302" s="165" t="n">
        <f aca="false">SUMIF($BI303:$BI304,"&lt;&gt;1",AV303:AV304)</f>
        <v>0</v>
      </c>
      <c r="AW302" s="165" t="n">
        <f aca="false">SUMIF($BI303:$BI304,"&lt;&gt;1",AW303:AW304)</f>
        <v>0</v>
      </c>
      <c r="AX302" s="165" t="n">
        <f aca="false">SUMIF($BI303:$BI304,"&lt;&gt;1",AX303:AX304)</f>
        <v>0</v>
      </c>
      <c r="AY302" s="165" t="n">
        <f aca="false">SUMIF($BI303:$BI304,"&lt;&gt;1",AY303:AY304)</f>
        <v>0</v>
      </c>
      <c r="AZ302" s="165" t="n">
        <f aca="false">SUMIF($BI303:$BI304,"&lt;&gt;1",AZ303:AZ304)</f>
        <v>0</v>
      </c>
      <c r="BA302" s="165" t="n">
        <f aca="false">SUMIF($BI303:$BI304,"&lt;&gt;1",BA303:BA304)</f>
        <v>0</v>
      </c>
      <c r="BB302" s="198"/>
      <c r="BC302" s="199"/>
      <c r="BD302" s="199"/>
      <c r="BE302" s="199"/>
      <c r="BF302" s="199"/>
      <c r="BG302" s="199"/>
      <c r="BH302" s="199"/>
      <c r="BI302" s="173"/>
    </row>
    <row r="303" s="174" customFormat="true" ht="11.25" hidden="true" customHeight="true" outlineLevel="0" collapsed="false">
      <c r="C303" s="132"/>
      <c r="D303" s="189" t="n">
        <v>0</v>
      </c>
      <c r="E303" s="189"/>
      <c r="F303" s="189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  <c r="AK303" s="161"/>
      <c r="AL303" s="161"/>
      <c r="AM303" s="161"/>
      <c r="AN303" s="161"/>
      <c r="AO303" s="161"/>
      <c r="AP303" s="161"/>
      <c r="AQ303" s="161"/>
      <c r="AR303" s="161"/>
      <c r="AS303" s="161"/>
      <c r="AT303" s="161"/>
      <c r="AU303" s="161"/>
      <c r="AV303" s="161"/>
      <c r="AW303" s="161"/>
      <c r="AX303" s="161"/>
      <c r="AY303" s="161"/>
      <c r="AZ303" s="161"/>
      <c r="BA303" s="161"/>
      <c r="BB303" s="161"/>
      <c r="BC303" s="161"/>
      <c r="BD303" s="161"/>
      <c r="BE303" s="161"/>
      <c r="BF303" s="161"/>
      <c r="BG303" s="161"/>
      <c r="BH303" s="161"/>
      <c r="BI303" s="173"/>
    </row>
    <row r="304" customFormat="false" ht="11.25" hidden="false" customHeight="false" outlineLevel="0" collapsed="false">
      <c r="C304" s="235"/>
      <c r="D304" s="243"/>
      <c r="E304" s="244"/>
      <c r="F304" s="244"/>
      <c r="G304" s="244"/>
      <c r="H304" s="244"/>
      <c r="I304" s="244"/>
      <c r="J304" s="244"/>
      <c r="K304" s="244"/>
      <c r="L304" s="244"/>
      <c r="M304" s="244"/>
      <c r="N304" s="244"/>
      <c r="O304" s="244"/>
      <c r="P304" s="244"/>
      <c r="Q304" s="244"/>
      <c r="R304" s="244"/>
      <c r="S304" s="244"/>
      <c r="T304" s="244"/>
      <c r="U304" s="244"/>
      <c r="V304" s="244"/>
      <c r="W304" s="244"/>
      <c r="X304" s="244"/>
      <c r="Y304" s="244"/>
      <c r="Z304" s="244"/>
      <c r="AA304" s="244"/>
      <c r="AB304" s="244"/>
      <c r="AC304" s="244"/>
      <c r="AD304" s="244"/>
      <c r="AE304" s="244"/>
      <c r="AF304" s="244"/>
      <c r="AG304" s="244"/>
      <c r="AH304" s="245"/>
      <c r="AI304" s="245"/>
      <c r="AJ304" s="245"/>
      <c r="AK304" s="245"/>
      <c r="AL304" s="245"/>
      <c r="AM304" s="245"/>
      <c r="AN304" s="245"/>
      <c r="AO304" s="245"/>
      <c r="AP304" s="245"/>
      <c r="AQ304" s="245"/>
      <c r="AR304" s="245"/>
      <c r="AS304" s="245"/>
      <c r="AT304" s="245"/>
      <c r="AU304" s="245"/>
      <c r="AV304" s="245"/>
      <c r="AW304" s="245"/>
      <c r="AX304" s="245"/>
      <c r="AY304" s="245"/>
      <c r="AZ304" s="245"/>
      <c r="BA304" s="245"/>
      <c r="BB304" s="245"/>
      <c r="BC304" s="245"/>
      <c r="BD304" s="245"/>
      <c r="BE304" s="245"/>
      <c r="BF304" s="245"/>
      <c r="BG304" s="245"/>
      <c r="BH304" s="245"/>
      <c r="BI304" s="173"/>
    </row>
    <row r="305" customFormat="false" ht="11.25" hidden="false" customHeight="false" outlineLevel="0" collapsed="false"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  <c r="AA305" s="161"/>
      <c r="AB305" s="161"/>
      <c r="AC305" s="161"/>
      <c r="AD305" s="161"/>
      <c r="AE305" s="161"/>
      <c r="AF305" s="161"/>
      <c r="AG305" s="161"/>
      <c r="AH305" s="161"/>
      <c r="AI305" s="161"/>
      <c r="AJ305" s="161"/>
      <c r="AK305" s="161"/>
      <c r="AL305" s="161"/>
      <c r="AM305" s="161"/>
      <c r="AN305" s="161"/>
      <c r="AO305" s="161"/>
      <c r="AP305" s="161"/>
      <c r="AQ305" s="161"/>
      <c r="AR305" s="161"/>
      <c r="AS305" s="161"/>
      <c r="AT305" s="161"/>
      <c r="AU305" s="161"/>
      <c r="AV305" s="161"/>
      <c r="AW305" s="161"/>
      <c r="AX305" s="161"/>
      <c r="AY305" s="161"/>
      <c r="AZ305" s="161"/>
      <c r="BA305" s="161"/>
      <c r="BB305" s="161"/>
      <c r="BC305" s="161"/>
      <c r="BD305" s="161"/>
      <c r="BE305" s="161"/>
      <c r="BF305" s="161"/>
      <c r="BG305" s="161"/>
      <c r="BH305" s="161"/>
    </row>
    <row r="306" customFormat="false" ht="12.75" hidden="false" customHeight="false" outlineLevel="0" collapsed="false">
      <c r="D306" s="246" t="s">
        <v>283</v>
      </c>
      <c r="E306" s="138"/>
      <c r="F306" s="138"/>
    </row>
    <row r="308" customFormat="false" ht="11.25" hidden="false" customHeight="true" outlineLevel="0" collapsed="false">
      <c r="D308" s="247" t="s">
        <v>284</v>
      </c>
      <c r="E308" s="247"/>
      <c r="F308" s="247"/>
    </row>
    <row r="309" customFormat="false" ht="11.25" hidden="false" customHeight="false" outlineLevel="0" collapsed="false">
      <c r="D309" s="247"/>
      <c r="E309" s="247"/>
      <c r="F309" s="247"/>
    </row>
    <row r="310" customFormat="false" ht="11.25" hidden="false" customHeight="true" outlineLevel="0" collapsed="false">
      <c r="D310" s="247" t="s">
        <v>285</v>
      </c>
      <c r="E310" s="247"/>
      <c r="F310" s="247"/>
    </row>
  </sheetData>
  <sheetProtection sheet="true" password="fa9c" objects="true" scenarios="true" formatColumns="false" formatRows="false" autoFilter="false"/>
  <mergeCells count="2279">
    <mergeCell ref="D7:D8"/>
    <mergeCell ref="E7:E8"/>
    <mergeCell ref="F7:F8"/>
    <mergeCell ref="G7:G8"/>
    <mergeCell ref="H7:J7"/>
    <mergeCell ref="K7:K8"/>
    <mergeCell ref="L7:L8"/>
    <mergeCell ref="M7:N7"/>
    <mergeCell ref="O7:P7"/>
    <mergeCell ref="R7:R8"/>
    <mergeCell ref="S7:S8"/>
    <mergeCell ref="T7:T8"/>
    <mergeCell ref="U7:U8"/>
    <mergeCell ref="V7:AB7"/>
    <mergeCell ref="AC7:AG7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C7"/>
    <mergeCell ref="D47:D48"/>
    <mergeCell ref="E47:E48"/>
    <mergeCell ref="F47:F48"/>
    <mergeCell ref="G47:G48"/>
    <mergeCell ref="H47:J47"/>
    <mergeCell ref="K47:K48"/>
    <mergeCell ref="L47:L48"/>
    <mergeCell ref="M47:N47"/>
    <mergeCell ref="O47:P47"/>
    <mergeCell ref="R47:R48"/>
    <mergeCell ref="S47:S48"/>
    <mergeCell ref="T47:T48"/>
    <mergeCell ref="U47:U48"/>
    <mergeCell ref="V47:AB47"/>
    <mergeCell ref="AC47:AG47"/>
    <mergeCell ref="AI47:AI48"/>
    <mergeCell ref="AJ47:AJ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T47:AT48"/>
    <mergeCell ref="AU47:AU48"/>
    <mergeCell ref="AV47:AV48"/>
    <mergeCell ref="AW47:AW48"/>
    <mergeCell ref="AX47:AX48"/>
    <mergeCell ref="AY47:AY48"/>
    <mergeCell ref="AZ47:AZ48"/>
    <mergeCell ref="BA47:BA48"/>
    <mergeCell ref="BB47:BB48"/>
    <mergeCell ref="BC47:BF47"/>
    <mergeCell ref="BG47:BH47"/>
    <mergeCell ref="D51:D54"/>
    <mergeCell ref="E51:E54"/>
    <mergeCell ref="F51:F54"/>
    <mergeCell ref="G51:G54"/>
    <mergeCell ref="H51:H54"/>
    <mergeCell ref="I51:I54"/>
    <mergeCell ref="J51:J54"/>
    <mergeCell ref="K51:K54"/>
    <mergeCell ref="L51:L54"/>
    <mergeCell ref="M51:M54"/>
    <mergeCell ref="N51:N54"/>
    <mergeCell ref="O51:O54"/>
    <mergeCell ref="P51:P54"/>
    <mergeCell ref="Q52:Q54"/>
    <mergeCell ref="R52:R54"/>
    <mergeCell ref="S52:S54"/>
    <mergeCell ref="T52:T54"/>
    <mergeCell ref="U52:U54"/>
    <mergeCell ref="V52:V54"/>
    <mergeCell ref="W52:W54"/>
    <mergeCell ref="X52:X54"/>
    <mergeCell ref="Y52:Y54"/>
    <mergeCell ref="Z52:Z54"/>
    <mergeCell ref="AA52:AA54"/>
    <mergeCell ref="AB52:AB54"/>
    <mergeCell ref="AC52:AC54"/>
    <mergeCell ref="AD52:AD54"/>
    <mergeCell ref="AE52:AE54"/>
    <mergeCell ref="AF52:AF54"/>
    <mergeCell ref="AG52:AG54"/>
    <mergeCell ref="D55:D58"/>
    <mergeCell ref="E55:E58"/>
    <mergeCell ref="F55:F58"/>
    <mergeCell ref="G55:G58"/>
    <mergeCell ref="H55:H58"/>
    <mergeCell ref="I55:I58"/>
    <mergeCell ref="J55:J58"/>
    <mergeCell ref="K55:K58"/>
    <mergeCell ref="L55:L58"/>
    <mergeCell ref="M55:M58"/>
    <mergeCell ref="N55:N58"/>
    <mergeCell ref="O55:O58"/>
    <mergeCell ref="P55:P58"/>
    <mergeCell ref="Q56:Q58"/>
    <mergeCell ref="R56:R58"/>
    <mergeCell ref="S56:S58"/>
    <mergeCell ref="T56:T58"/>
    <mergeCell ref="U56:U58"/>
    <mergeCell ref="V56:V58"/>
    <mergeCell ref="W56:W58"/>
    <mergeCell ref="X56:X58"/>
    <mergeCell ref="Y56:Y58"/>
    <mergeCell ref="Z56:Z58"/>
    <mergeCell ref="AA56:AA58"/>
    <mergeCell ref="AB56:AB58"/>
    <mergeCell ref="AC56:AC58"/>
    <mergeCell ref="AD56:AD58"/>
    <mergeCell ref="AE56:AE58"/>
    <mergeCell ref="AF56:AF58"/>
    <mergeCell ref="AG56:AG58"/>
    <mergeCell ref="D59:D62"/>
    <mergeCell ref="E59:E62"/>
    <mergeCell ref="F59:F62"/>
    <mergeCell ref="G59:G62"/>
    <mergeCell ref="H59:H62"/>
    <mergeCell ref="I59:I62"/>
    <mergeCell ref="J59:J62"/>
    <mergeCell ref="K59:K62"/>
    <mergeCell ref="L59:L62"/>
    <mergeCell ref="M59:M62"/>
    <mergeCell ref="N59:N62"/>
    <mergeCell ref="O59:O62"/>
    <mergeCell ref="P59:P62"/>
    <mergeCell ref="Q60:Q62"/>
    <mergeCell ref="R60:R62"/>
    <mergeCell ref="S60:S62"/>
    <mergeCell ref="T60:T62"/>
    <mergeCell ref="U60:U62"/>
    <mergeCell ref="V60:V62"/>
    <mergeCell ref="W60:W62"/>
    <mergeCell ref="X60:X62"/>
    <mergeCell ref="Y60:Y62"/>
    <mergeCell ref="Z60:Z62"/>
    <mergeCell ref="AA60:AA62"/>
    <mergeCell ref="AB60:AB62"/>
    <mergeCell ref="AC60:AC62"/>
    <mergeCell ref="AD60:AD62"/>
    <mergeCell ref="AE60:AE62"/>
    <mergeCell ref="AF60:AF62"/>
    <mergeCell ref="AG60:AG62"/>
    <mergeCell ref="D63:D65"/>
    <mergeCell ref="E63:E65"/>
    <mergeCell ref="F63:F65"/>
    <mergeCell ref="G63:G65"/>
    <mergeCell ref="H63:H65"/>
    <mergeCell ref="I63:I65"/>
    <mergeCell ref="J63:J65"/>
    <mergeCell ref="K63:K65"/>
    <mergeCell ref="L63:L65"/>
    <mergeCell ref="M63:M65"/>
    <mergeCell ref="N63:N65"/>
    <mergeCell ref="O63:O65"/>
    <mergeCell ref="P63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G64:AG65"/>
    <mergeCell ref="D66:D68"/>
    <mergeCell ref="E66:E68"/>
    <mergeCell ref="F66:F68"/>
    <mergeCell ref="G66:G68"/>
    <mergeCell ref="H66:H68"/>
    <mergeCell ref="I66:I68"/>
    <mergeCell ref="J66:J68"/>
    <mergeCell ref="K66:K68"/>
    <mergeCell ref="L66:L68"/>
    <mergeCell ref="M66:M68"/>
    <mergeCell ref="N66:N68"/>
    <mergeCell ref="O66:O68"/>
    <mergeCell ref="P66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M69:M71"/>
    <mergeCell ref="N69:N71"/>
    <mergeCell ref="O69:O71"/>
    <mergeCell ref="P69:P71"/>
    <mergeCell ref="Q70:Q71"/>
    <mergeCell ref="R70:R71"/>
    <mergeCell ref="S70:S71"/>
    <mergeCell ref="T70:T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N72:N74"/>
    <mergeCell ref="O72:O74"/>
    <mergeCell ref="P72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D75:D78"/>
    <mergeCell ref="E75:E78"/>
    <mergeCell ref="F75:F78"/>
    <mergeCell ref="G75:G78"/>
    <mergeCell ref="H75:H78"/>
    <mergeCell ref="I75:I78"/>
    <mergeCell ref="J75:J78"/>
    <mergeCell ref="K75:K78"/>
    <mergeCell ref="L75:L78"/>
    <mergeCell ref="M75:M78"/>
    <mergeCell ref="N75:N78"/>
    <mergeCell ref="O75:O78"/>
    <mergeCell ref="P75:P78"/>
    <mergeCell ref="Q76:Q78"/>
    <mergeCell ref="R76:R78"/>
    <mergeCell ref="S76:S78"/>
    <mergeCell ref="T76:T78"/>
    <mergeCell ref="U76:U78"/>
    <mergeCell ref="V76:V78"/>
    <mergeCell ref="W76:W78"/>
    <mergeCell ref="X76:X78"/>
    <mergeCell ref="Y76:Y78"/>
    <mergeCell ref="Z76:Z78"/>
    <mergeCell ref="AA76:AA78"/>
    <mergeCell ref="AB76:AB78"/>
    <mergeCell ref="AC76:AC78"/>
    <mergeCell ref="AD76:AD78"/>
    <mergeCell ref="AE76:AE78"/>
    <mergeCell ref="AF76:AF78"/>
    <mergeCell ref="AG76:AG78"/>
    <mergeCell ref="D79:D82"/>
    <mergeCell ref="E79:E82"/>
    <mergeCell ref="F79:F82"/>
    <mergeCell ref="G79:G82"/>
    <mergeCell ref="H79:H82"/>
    <mergeCell ref="I79:I82"/>
    <mergeCell ref="J79:J82"/>
    <mergeCell ref="K79:K82"/>
    <mergeCell ref="L79:L82"/>
    <mergeCell ref="M79:M82"/>
    <mergeCell ref="N79:N82"/>
    <mergeCell ref="O79:O82"/>
    <mergeCell ref="P79:P82"/>
    <mergeCell ref="Q80:Q82"/>
    <mergeCell ref="R80:R82"/>
    <mergeCell ref="S80:S82"/>
    <mergeCell ref="T80:T82"/>
    <mergeCell ref="U80:U82"/>
    <mergeCell ref="V80:V82"/>
    <mergeCell ref="W80:W82"/>
    <mergeCell ref="X80:X82"/>
    <mergeCell ref="Y80:Y82"/>
    <mergeCell ref="Z80:Z82"/>
    <mergeCell ref="AA80:AA82"/>
    <mergeCell ref="AB80:AB82"/>
    <mergeCell ref="AC80:AC82"/>
    <mergeCell ref="AD80:AD82"/>
    <mergeCell ref="AE80:AE82"/>
    <mergeCell ref="AF80:AF82"/>
    <mergeCell ref="AG80:AG82"/>
    <mergeCell ref="D83:D86"/>
    <mergeCell ref="E83:E86"/>
    <mergeCell ref="F83:F86"/>
    <mergeCell ref="G83:G86"/>
    <mergeCell ref="H83:H86"/>
    <mergeCell ref="I83:I86"/>
    <mergeCell ref="J83:J86"/>
    <mergeCell ref="K83:K86"/>
    <mergeCell ref="L83:L86"/>
    <mergeCell ref="M83:M86"/>
    <mergeCell ref="N83:N86"/>
    <mergeCell ref="O83:O86"/>
    <mergeCell ref="P83:P86"/>
    <mergeCell ref="Q84:Q86"/>
    <mergeCell ref="R84:R86"/>
    <mergeCell ref="S84:S86"/>
    <mergeCell ref="T84:T86"/>
    <mergeCell ref="U84:U86"/>
    <mergeCell ref="V84:V86"/>
    <mergeCell ref="W84:W86"/>
    <mergeCell ref="X84:X86"/>
    <mergeCell ref="Y84:Y86"/>
    <mergeCell ref="Z84:Z86"/>
    <mergeCell ref="AA84:AA86"/>
    <mergeCell ref="AB84:AB86"/>
    <mergeCell ref="AC84:AC86"/>
    <mergeCell ref="AD84:AD86"/>
    <mergeCell ref="AE84:AE86"/>
    <mergeCell ref="AF84:AF86"/>
    <mergeCell ref="AG84:AG86"/>
    <mergeCell ref="D87:D89"/>
    <mergeCell ref="E87:E89"/>
    <mergeCell ref="F87:F89"/>
    <mergeCell ref="G87:G89"/>
    <mergeCell ref="H87:H89"/>
    <mergeCell ref="I87:I89"/>
    <mergeCell ref="J87:J89"/>
    <mergeCell ref="K87:K89"/>
    <mergeCell ref="L87:L89"/>
    <mergeCell ref="M87:M89"/>
    <mergeCell ref="N87:N89"/>
    <mergeCell ref="O87:O89"/>
    <mergeCell ref="P87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D90:D93"/>
    <mergeCell ref="E90:E93"/>
    <mergeCell ref="F90:F93"/>
    <mergeCell ref="G90:G93"/>
    <mergeCell ref="H90:H93"/>
    <mergeCell ref="I90:I93"/>
    <mergeCell ref="J90:J93"/>
    <mergeCell ref="K90:K93"/>
    <mergeCell ref="L90:L93"/>
    <mergeCell ref="M90:M93"/>
    <mergeCell ref="N90:N93"/>
    <mergeCell ref="O90:O93"/>
    <mergeCell ref="P90:P93"/>
    <mergeCell ref="Q91:Q93"/>
    <mergeCell ref="R91:R93"/>
    <mergeCell ref="S91:S93"/>
    <mergeCell ref="T91:T93"/>
    <mergeCell ref="U91:U93"/>
    <mergeCell ref="V91:V93"/>
    <mergeCell ref="W91:W93"/>
    <mergeCell ref="X91:X93"/>
    <mergeCell ref="Y91:Y93"/>
    <mergeCell ref="Z91:Z93"/>
    <mergeCell ref="AA91:AA93"/>
    <mergeCell ref="AB91:AB93"/>
    <mergeCell ref="AC91:AC93"/>
    <mergeCell ref="AD91:AD93"/>
    <mergeCell ref="AE91:AE93"/>
    <mergeCell ref="AF91:AF93"/>
    <mergeCell ref="AG91:AG93"/>
    <mergeCell ref="D94:D97"/>
    <mergeCell ref="E94:E97"/>
    <mergeCell ref="F94:F97"/>
    <mergeCell ref="G94:G97"/>
    <mergeCell ref="H94:H97"/>
    <mergeCell ref="I94:I97"/>
    <mergeCell ref="J94:J97"/>
    <mergeCell ref="K94:K97"/>
    <mergeCell ref="L94:L97"/>
    <mergeCell ref="M94:M97"/>
    <mergeCell ref="N94:N97"/>
    <mergeCell ref="O94:O97"/>
    <mergeCell ref="P94:P97"/>
    <mergeCell ref="Q95:Q97"/>
    <mergeCell ref="R95:R97"/>
    <mergeCell ref="S95:S97"/>
    <mergeCell ref="T95:T97"/>
    <mergeCell ref="U95:U97"/>
    <mergeCell ref="V95:V97"/>
    <mergeCell ref="W95:W97"/>
    <mergeCell ref="X95:X97"/>
    <mergeCell ref="Y95:Y97"/>
    <mergeCell ref="Z95:Z97"/>
    <mergeCell ref="AA95:AA97"/>
    <mergeCell ref="AB95:AB97"/>
    <mergeCell ref="AC95:AC97"/>
    <mergeCell ref="AD95:AD97"/>
    <mergeCell ref="AE95:AE97"/>
    <mergeCell ref="AF95:AF97"/>
    <mergeCell ref="AG95:AG97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L98:L100"/>
    <mergeCell ref="M98:M100"/>
    <mergeCell ref="N98:N100"/>
    <mergeCell ref="O98:O100"/>
    <mergeCell ref="P98:P100"/>
    <mergeCell ref="Q99:Q100"/>
    <mergeCell ref="R99:R100"/>
    <mergeCell ref="S99:S100"/>
    <mergeCell ref="T99:T100"/>
    <mergeCell ref="U99:U100"/>
    <mergeCell ref="V99:V100"/>
    <mergeCell ref="W99:W100"/>
    <mergeCell ref="X99:X100"/>
    <mergeCell ref="Y99:Y100"/>
    <mergeCell ref="Z99:Z100"/>
    <mergeCell ref="AA99:AA100"/>
    <mergeCell ref="AB99:AB100"/>
    <mergeCell ref="AC99:AC100"/>
    <mergeCell ref="AD99:AD100"/>
    <mergeCell ref="AE99:AE100"/>
    <mergeCell ref="AF99:AF100"/>
    <mergeCell ref="AG99:AG100"/>
    <mergeCell ref="D101:D103"/>
    <mergeCell ref="E101:E103"/>
    <mergeCell ref="F101:F103"/>
    <mergeCell ref="G101:G103"/>
    <mergeCell ref="H101:H103"/>
    <mergeCell ref="I101:I103"/>
    <mergeCell ref="J101:J103"/>
    <mergeCell ref="K101:K103"/>
    <mergeCell ref="L101:L103"/>
    <mergeCell ref="M101:M103"/>
    <mergeCell ref="N101:N103"/>
    <mergeCell ref="O101:O103"/>
    <mergeCell ref="P101:P103"/>
    <mergeCell ref="Q102:Q103"/>
    <mergeCell ref="R102:R103"/>
    <mergeCell ref="S102:S103"/>
    <mergeCell ref="T102:T103"/>
    <mergeCell ref="U102:U103"/>
    <mergeCell ref="V102:V103"/>
    <mergeCell ref="W102:W103"/>
    <mergeCell ref="X102:X103"/>
    <mergeCell ref="Y102:Y103"/>
    <mergeCell ref="Z102:Z103"/>
    <mergeCell ref="AA102:AA103"/>
    <mergeCell ref="AB102:AB103"/>
    <mergeCell ref="AC102:AC103"/>
    <mergeCell ref="AD102:AD103"/>
    <mergeCell ref="AE102:AE103"/>
    <mergeCell ref="AF102:AF103"/>
    <mergeCell ref="AG102:AG103"/>
    <mergeCell ref="D104:D107"/>
    <mergeCell ref="E104:E107"/>
    <mergeCell ref="F104:F107"/>
    <mergeCell ref="G104:G107"/>
    <mergeCell ref="H104:H107"/>
    <mergeCell ref="I104:I107"/>
    <mergeCell ref="J104:J107"/>
    <mergeCell ref="K104:K107"/>
    <mergeCell ref="L104:L107"/>
    <mergeCell ref="M104:M107"/>
    <mergeCell ref="N104:N107"/>
    <mergeCell ref="O104:O107"/>
    <mergeCell ref="P104:P107"/>
    <mergeCell ref="Q105:Q107"/>
    <mergeCell ref="R105:R107"/>
    <mergeCell ref="S105:S107"/>
    <mergeCell ref="T105:T107"/>
    <mergeCell ref="U105:U107"/>
    <mergeCell ref="V105:V107"/>
    <mergeCell ref="W105:W107"/>
    <mergeCell ref="X105:X107"/>
    <mergeCell ref="Y105:Y107"/>
    <mergeCell ref="Z105:Z107"/>
    <mergeCell ref="AA105:AA107"/>
    <mergeCell ref="AB105:AB107"/>
    <mergeCell ref="AC105:AC107"/>
    <mergeCell ref="AD105:AD107"/>
    <mergeCell ref="AE105:AE107"/>
    <mergeCell ref="AF105:AF107"/>
    <mergeCell ref="AG105:AG107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L108:L110"/>
    <mergeCell ref="M108:M110"/>
    <mergeCell ref="N108:N110"/>
    <mergeCell ref="O108:O110"/>
    <mergeCell ref="P108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Y109:Y110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D111:D114"/>
    <mergeCell ref="E111:E114"/>
    <mergeCell ref="F111:F114"/>
    <mergeCell ref="G111:G114"/>
    <mergeCell ref="H111:H114"/>
    <mergeCell ref="I111:I114"/>
    <mergeCell ref="J111:J114"/>
    <mergeCell ref="K111:K114"/>
    <mergeCell ref="L111:L114"/>
    <mergeCell ref="M111:M114"/>
    <mergeCell ref="N111:N114"/>
    <mergeCell ref="O111:O114"/>
    <mergeCell ref="P111:P114"/>
    <mergeCell ref="Q112:Q114"/>
    <mergeCell ref="R112:R114"/>
    <mergeCell ref="S112:S114"/>
    <mergeCell ref="T112:T114"/>
    <mergeCell ref="U112:U114"/>
    <mergeCell ref="V112:V114"/>
    <mergeCell ref="W112:W114"/>
    <mergeCell ref="X112:X114"/>
    <mergeCell ref="Y112:Y114"/>
    <mergeCell ref="Z112:Z114"/>
    <mergeCell ref="AA112:AA114"/>
    <mergeCell ref="AB112:AB114"/>
    <mergeCell ref="AC112:AC114"/>
    <mergeCell ref="AD112:AD114"/>
    <mergeCell ref="AE112:AE114"/>
    <mergeCell ref="AF112:AF114"/>
    <mergeCell ref="AG112:AG114"/>
    <mergeCell ref="D115:D118"/>
    <mergeCell ref="E115:E118"/>
    <mergeCell ref="F115:F118"/>
    <mergeCell ref="G115:G118"/>
    <mergeCell ref="H115:H118"/>
    <mergeCell ref="I115:I118"/>
    <mergeCell ref="J115:J118"/>
    <mergeCell ref="K115:K118"/>
    <mergeCell ref="L115:L118"/>
    <mergeCell ref="M115:M118"/>
    <mergeCell ref="N115:N118"/>
    <mergeCell ref="O115:O118"/>
    <mergeCell ref="P115:P118"/>
    <mergeCell ref="Q116:Q118"/>
    <mergeCell ref="R116:R118"/>
    <mergeCell ref="S116:S118"/>
    <mergeCell ref="T116:T118"/>
    <mergeCell ref="U116:U118"/>
    <mergeCell ref="V116:V118"/>
    <mergeCell ref="W116:W118"/>
    <mergeCell ref="X116:X118"/>
    <mergeCell ref="Y116:Y118"/>
    <mergeCell ref="Z116:Z118"/>
    <mergeCell ref="AA116:AA118"/>
    <mergeCell ref="AB116:AB118"/>
    <mergeCell ref="AC116:AC118"/>
    <mergeCell ref="AD116:AD118"/>
    <mergeCell ref="AE116:AE118"/>
    <mergeCell ref="AF116:AF118"/>
    <mergeCell ref="AG116:AG118"/>
    <mergeCell ref="D119:D122"/>
    <mergeCell ref="E119:E122"/>
    <mergeCell ref="F119:F122"/>
    <mergeCell ref="G119:G122"/>
    <mergeCell ref="H119:H122"/>
    <mergeCell ref="I119:I122"/>
    <mergeCell ref="J119:J122"/>
    <mergeCell ref="K119:K122"/>
    <mergeCell ref="L119:L122"/>
    <mergeCell ref="M119:M122"/>
    <mergeCell ref="N119:N122"/>
    <mergeCell ref="O119:O122"/>
    <mergeCell ref="P119:P122"/>
    <mergeCell ref="Q120:Q122"/>
    <mergeCell ref="R120:R122"/>
    <mergeCell ref="S120:S122"/>
    <mergeCell ref="T120:T122"/>
    <mergeCell ref="U120:U122"/>
    <mergeCell ref="V120:V122"/>
    <mergeCell ref="W120:W122"/>
    <mergeCell ref="X120:X122"/>
    <mergeCell ref="Y120:Y122"/>
    <mergeCell ref="Z120:Z122"/>
    <mergeCell ref="AA120:AA122"/>
    <mergeCell ref="AB120:AB122"/>
    <mergeCell ref="AC120:AC122"/>
    <mergeCell ref="AD120:AD122"/>
    <mergeCell ref="AE120:AE122"/>
    <mergeCell ref="AF120:AF122"/>
    <mergeCell ref="AG120:AG122"/>
    <mergeCell ref="D123:D125"/>
    <mergeCell ref="E123:E125"/>
    <mergeCell ref="F123:F125"/>
    <mergeCell ref="G123:G125"/>
    <mergeCell ref="H123:H125"/>
    <mergeCell ref="I123:I125"/>
    <mergeCell ref="J123:J125"/>
    <mergeCell ref="K123:K125"/>
    <mergeCell ref="L123:L125"/>
    <mergeCell ref="M123:M125"/>
    <mergeCell ref="N123:N125"/>
    <mergeCell ref="O123:O125"/>
    <mergeCell ref="P123:P125"/>
    <mergeCell ref="Q124:Q125"/>
    <mergeCell ref="R124:R125"/>
    <mergeCell ref="S124:S125"/>
    <mergeCell ref="T124:T125"/>
    <mergeCell ref="U124:U125"/>
    <mergeCell ref="V124:V125"/>
    <mergeCell ref="W124:W125"/>
    <mergeCell ref="X124:X125"/>
    <mergeCell ref="Y124:Y125"/>
    <mergeCell ref="Z124:Z125"/>
    <mergeCell ref="AA124:AA125"/>
    <mergeCell ref="AB124:AB125"/>
    <mergeCell ref="AC124:AC125"/>
    <mergeCell ref="AD124:AD125"/>
    <mergeCell ref="AE124:AE125"/>
    <mergeCell ref="AF124:AF125"/>
    <mergeCell ref="AG124:AG125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8"/>
    <mergeCell ref="M126:M128"/>
    <mergeCell ref="N126:N128"/>
    <mergeCell ref="O126:O128"/>
    <mergeCell ref="P126:P128"/>
    <mergeCell ref="Q127:Q128"/>
    <mergeCell ref="R127:R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AB127:AB128"/>
    <mergeCell ref="AC127:AC128"/>
    <mergeCell ref="AD127:AD128"/>
    <mergeCell ref="AE127:AE128"/>
    <mergeCell ref="AF127:AF128"/>
    <mergeCell ref="AG127:AG128"/>
    <mergeCell ref="D129:D131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N129:N131"/>
    <mergeCell ref="O129:O131"/>
    <mergeCell ref="P129:P131"/>
    <mergeCell ref="Q130:Q131"/>
    <mergeCell ref="R130:R131"/>
    <mergeCell ref="S130:S131"/>
    <mergeCell ref="T130:T131"/>
    <mergeCell ref="U130:U131"/>
    <mergeCell ref="V130:V131"/>
    <mergeCell ref="W130:W131"/>
    <mergeCell ref="X130:X131"/>
    <mergeCell ref="Y130:Y131"/>
    <mergeCell ref="Z130:Z131"/>
    <mergeCell ref="AA130:AA131"/>
    <mergeCell ref="AB130:AB131"/>
    <mergeCell ref="AC130:AC131"/>
    <mergeCell ref="AD130:AD131"/>
    <mergeCell ref="AE130:AE131"/>
    <mergeCell ref="AF130:AF131"/>
    <mergeCell ref="AG130:AG131"/>
    <mergeCell ref="D132:D134"/>
    <mergeCell ref="E132:E134"/>
    <mergeCell ref="F132:F134"/>
    <mergeCell ref="G132:G134"/>
    <mergeCell ref="H132:H134"/>
    <mergeCell ref="I132:I134"/>
    <mergeCell ref="J132:J134"/>
    <mergeCell ref="K132:K134"/>
    <mergeCell ref="L132:L134"/>
    <mergeCell ref="M132:M134"/>
    <mergeCell ref="N132:N134"/>
    <mergeCell ref="O132:O134"/>
    <mergeCell ref="P132:P134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Y133:Y134"/>
    <mergeCell ref="Z133:Z134"/>
    <mergeCell ref="AA133:AA134"/>
    <mergeCell ref="AB133:AB134"/>
    <mergeCell ref="AC133:AC134"/>
    <mergeCell ref="AD133:AD134"/>
    <mergeCell ref="AE133:AE134"/>
    <mergeCell ref="AF133:AF134"/>
    <mergeCell ref="AG133:AG134"/>
    <mergeCell ref="D135:D137"/>
    <mergeCell ref="E135:E137"/>
    <mergeCell ref="F135:F137"/>
    <mergeCell ref="G135:G137"/>
    <mergeCell ref="H135:H137"/>
    <mergeCell ref="I135:I137"/>
    <mergeCell ref="J135:J137"/>
    <mergeCell ref="K135:K137"/>
    <mergeCell ref="L135:L137"/>
    <mergeCell ref="M135:M137"/>
    <mergeCell ref="N135:N137"/>
    <mergeCell ref="O135:O137"/>
    <mergeCell ref="P135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AD136:AD137"/>
    <mergeCell ref="AE136:AE137"/>
    <mergeCell ref="AF136:AF137"/>
    <mergeCell ref="AG136:AG137"/>
    <mergeCell ref="D138:D140"/>
    <mergeCell ref="E138:E140"/>
    <mergeCell ref="F138:F140"/>
    <mergeCell ref="G138:G140"/>
    <mergeCell ref="H138:H140"/>
    <mergeCell ref="I138:I140"/>
    <mergeCell ref="J138:J140"/>
    <mergeCell ref="K138:K140"/>
    <mergeCell ref="L138:L140"/>
    <mergeCell ref="M138:M140"/>
    <mergeCell ref="N138:N140"/>
    <mergeCell ref="O138:O140"/>
    <mergeCell ref="P138:P140"/>
    <mergeCell ref="Q139:Q140"/>
    <mergeCell ref="R139:R140"/>
    <mergeCell ref="S139:S140"/>
    <mergeCell ref="T139:T140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AD139:AD140"/>
    <mergeCell ref="AE139:AE140"/>
    <mergeCell ref="AF139:AF140"/>
    <mergeCell ref="AG139:AG140"/>
    <mergeCell ref="D141:D143"/>
    <mergeCell ref="E141:E143"/>
    <mergeCell ref="F141:F143"/>
    <mergeCell ref="G141:G143"/>
    <mergeCell ref="H141:H143"/>
    <mergeCell ref="I141:I143"/>
    <mergeCell ref="J141:J143"/>
    <mergeCell ref="K141:K143"/>
    <mergeCell ref="L141:L143"/>
    <mergeCell ref="M141:M143"/>
    <mergeCell ref="N141:N143"/>
    <mergeCell ref="O141:O143"/>
    <mergeCell ref="P141:P143"/>
    <mergeCell ref="Q142:Q143"/>
    <mergeCell ref="R142:R143"/>
    <mergeCell ref="S142:S143"/>
    <mergeCell ref="T142:T143"/>
    <mergeCell ref="U142:U143"/>
    <mergeCell ref="V142:V143"/>
    <mergeCell ref="W142:W143"/>
    <mergeCell ref="X142:X143"/>
    <mergeCell ref="Y142:Y143"/>
    <mergeCell ref="Z142:Z143"/>
    <mergeCell ref="AA142:AA143"/>
    <mergeCell ref="AB142:AB143"/>
    <mergeCell ref="AC142:AC143"/>
    <mergeCell ref="AD142:AD143"/>
    <mergeCell ref="AE142:AE143"/>
    <mergeCell ref="AF142:AF143"/>
    <mergeCell ref="AG142:AG143"/>
    <mergeCell ref="D144:D146"/>
    <mergeCell ref="E144:E146"/>
    <mergeCell ref="F144:F146"/>
    <mergeCell ref="G144:G146"/>
    <mergeCell ref="H144:H146"/>
    <mergeCell ref="I144:I146"/>
    <mergeCell ref="J144:J146"/>
    <mergeCell ref="K144:K146"/>
    <mergeCell ref="L144:L146"/>
    <mergeCell ref="M144:M146"/>
    <mergeCell ref="N144:N146"/>
    <mergeCell ref="O144:O146"/>
    <mergeCell ref="P144:P146"/>
    <mergeCell ref="Q145:Q146"/>
    <mergeCell ref="R145:R146"/>
    <mergeCell ref="S145:S146"/>
    <mergeCell ref="T145:T146"/>
    <mergeCell ref="U145:U146"/>
    <mergeCell ref="V145:V146"/>
    <mergeCell ref="W145:W146"/>
    <mergeCell ref="X145:X146"/>
    <mergeCell ref="Y145:Y146"/>
    <mergeCell ref="Z145:Z146"/>
    <mergeCell ref="AA145:AA146"/>
    <mergeCell ref="AB145:AB146"/>
    <mergeCell ref="AC145:AC146"/>
    <mergeCell ref="AD145:AD146"/>
    <mergeCell ref="AE145:AE146"/>
    <mergeCell ref="AF145:AF146"/>
    <mergeCell ref="AG145:AG146"/>
    <mergeCell ref="D147:D149"/>
    <mergeCell ref="E147:E149"/>
    <mergeCell ref="F147:F149"/>
    <mergeCell ref="G147:G149"/>
    <mergeCell ref="H147:H149"/>
    <mergeCell ref="I147:I149"/>
    <mergeCell ref="J147:J149"/>
    <mergeCell ref="K147:K149"/>
    <mergeCell ref="L147:L149"/>
    <mergeCell ref="M147:M149"/>
    <mergeCell ref="N147:N149"/>
    <mergeCell ref="O147:O149"/>
    <mergeCell ref="P147:P149"/>
    <mergeCell ref="Q148:Q149"/>
    <mergeCell ref="R148:R149"/>
    <mergeCell ref="S148:S149"/>
    <mergeCell ref="T148:T149"/>
    <mergeCell ref="U148:U149"/>
    <mergeCell ref="V148:V149"/>
    <mergeCell ref="W148:W149"/>
    <mergeCell ref="X148:X149"/>
    <mergeCell ref="Y148:Y149"/>
    <mergeCell ref="Z148:Z149"/>
    <mergeCell ref="AA148:AA149"/>
    <mergeCell ref="AB148:AB149"/>
    <mergeCell ref="AC148:AC149"/>
    <mergeCell ref="AD148:AD149"/>
    <mergeCell ref="AE148:AE149"/>
    <mergeCell ref="AF148:AF149"/>
    <mergeCell ref="AG148:AG149"/>
    <mergeCell ref="D150:D152"/>
    <mergeCell ref="E150:E152"/>
    <mergeCell ref="F150:F152"/>
    <mergeCell ref="G150:G152"/>
    <mergeCell ref="H150:H152"/>
    <mergeCell ref="I150:I152"/>
    <mergeCell ref="J150:J152"/>
    <mergeCell ref="K150:K152"/>
    <mergeCell ref="L150:L152"/>
    <mergeCell ref="M150:M152"/>
    <mergeCell ref="N150:N152"/>
    <mergeCell ref="O150:O152"/>
    <mergeCell ref="P150:P152"/>
    <mergeCell ref="Q151:Q152"/>
    <mergeCell ref="R151:R152"/>
    <mergeCell ref="S151:S152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AD151:AD152"/>
    <mergeCell ref="AE151:AE152"/>
    <mergeCell ref="AF151:AF152"/>
    <mergeCell ref="AG151:AG152"/>
    <mergeCell ref="D153:D155"/>
    <mergeCell ref="E153:E155"/>
    <mergeCell ref="F153:F155"/>
    <mergeCell ref="G153:G155"/>
    <mergeCell ref="H153:H155"/>
    <mergeCell ref="I153:I155"/>
    <mergeCell ref="J153:J155"/>
    <mergeCell ref="K153:K155"/>
    <mergeCell ref="L153:L155"/>
    <mergeCell ref="M153:M155"/>
    <mergeCell ref="N153:N155"/>
    <mergeCell ref="O153:O155"/>
    <mergeCell ref="P153:P155"/>
    <mergeCell ref="Q154:Q155"/>
    <mergeCell ref="R154:R155"/>
    <mergeCell ref="S154:S155"/>
    <mergeCell ref="T154:T155"/>
    <mergeCell ref="U154:U155"/>
    <mergeCell ref="V154:V155"/>
    <mergeCell ref="W154:W155"/>
    <mergeCell ref="X154:X155"/>
    <mergeCell ref="Y154:Y155"/>
    <mergeCell ref="Z154:Z155"/>
    <mergeCell ref="AA154:AA155"/>
    <mergeCell ref="AB154:AB155"/>
    <mergeCell ref="AC154:AC155"/>
    <mergeCell ref="AD154:AD155"/>
    <mergeCell ref="AE154:AE155"/>
    <mergeCell ref="AF154:AF155"/>
    <mergeCell ref="AG154:AG155"/>
    <mergeCell ref="D156:D159"/>
    <mergeCell ref="E156:E159"/>
    <mergeCell ref="F156:F159"/>
    <mergeCell ref="G156:G159"/>
    <mergeCell ref="H156:H159"/>
    <mergeCell ref="I156:I159"/>
    <mergeCell ref="J156:J159"/>
    <mergeCell ref="K156:K159"/>
    <mergeCell ref="L156:L159"/>
    <mergeCell ref="M156:M159"/>
    <mergeCell ref="N156:N159"/>
    <mergeCell ref="O156:O159"/>
    <mergeCell ref="P156:P159"/>
    <mergeCell ref="Q157:Q159"/>
    <mergeCell ref="R157:R159"/>
    <mergeCell ref="S157:S159"/>
    <mergeCell ref="T157:T159"/>
    <mergeCell ref="U157:U159"/>
    <mergeCell ref="V157:V159"/>
    <mergeCell ref="W157:W159"/>
    <mergeCell ref="X157:X159"/>
    <mergeCell ref="Y157:Y159"/>
    <mergeCell ref="Z157:Z159"/>
    <mergeCell ref="AA157:AA159"/>
    <mergeCell ref="AB157:AB159"/>
    <mergeCell ref="AC157:AC159"/>
    <mergeCell ref="AD157:AD159"/>
    <mergeCell ref="AE157:AE159"/>
    <mergeCell ref="AF157:AF159"/>
    <mergeCell ref="AG157:AG159"/>
    <mergeCell ref="D160:D162"/>
    <mergeCell ref="E160:E162"/>
    <mergeCell ref="F160:F162"/>
    <mergeCell ref="G160:G162"/>
    <mergeCell ref="H160:H162"/>
    <mergeCell ref="I160:I162"/>
    <mergeCell ref="J160:J162"/>
    <mergeCell ref="K160:K162"/>
    <mergeCell ref="L160:L162"/>
    <mergeCell ref="M160:M162"/>
    <mergeCell ref="N160:N162"/>
    <mergeCell ref="O160:O162"/>
    <mergeCell ref="P160:P162"/>
    <mergeCell ref="Q161:Q162"/>
    <mergeCell ref="R161:R162"/>
    <mergeCell ref="S161:S162"/>
    <mergeCell ref="T161:T162"/>
    <mergeCell ref="U161:U162"/>
    <mergeCell ref="V161:V162"/>
    <mergeCell ref="W161:W162"/>
    <mergeCell ref="X161:X162"/>
    <mergeCell ref="Y161:Y162"/>
    <mergeCell ref="Z161:Z162"/>
    <mergeCell ref="AA161:AA162"/>
    <mergeCell ref="AB161:AB162"/>
    <mergeCell ref="AC161:AC162"/>
    <mergeCell ref="AD161:AD162"/>
    <mergeCell ref="AE161:AE162"/>
    <mergeCell ref="AF161:AF162"/>
    <mergeCell ref="AG161:AG162"/>
    <mergeCell ref="D163:D165"/>
    <mergeCell ref="E163:E165"/>
    <mergeCell ref="F163:F165"/>
    <mergeCell ref="G163:G165"/>
    <mergeCell ref="H163:H165"/>
    <mergeCell ref="I163:I165"/>
    <mergeCell ref="J163:J165"/>
    <mergeCell ref="K163:K165"/>
    <mergeCell ref="L163:L165"/>
    <mergeCell ref="M163:M165"/>
    <mergeCell ref="N163:N165"/>
    <mergeCell ref="O163:O165"/>
    <mergeCell ref="P163:P165"/>
    <mergeCell ref="Q164:Q165"/>
    <mergeCell ref="R164:R165"/>
    <mergeCell ref="S164:S165"/>
    <mergeCell ref="T164:T165"/>
    <mergeCell ref="U164:U165"/>
    <mergeCell ref="V164:V165"/>
    <mergeCell ref="W164:W165"/>
    <mergeCell ref="X164:X165"/>
    <mergeCell ref="Y164:Y165"/>
    <mergeCell ref="Z164:Z165"/>
    <mergeCell ref="AA164:AA165"/>
    <mergeCell ref="AB164:AB165"/>
    <mergeCell ref="AC164:AC165"/>
    <mergeCell ref="AD164:AD165"/>
    <mergeCell ref="AE164:AE165"/>
    <mergeCell ref="AF164:AF165"/>
    <mergeCell ref="AG164:AG165"/>
    <mergeCell ref="D166:D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O166:O168"/>
    <mergeCell ref="P166:P168"/>
    <mergeCell ref="Q167:Q168"/>
    <mergeCell ref="R167:R168"/>
    <mergeCell ref="S167:S168"/>
    <mergeCell ref="T167:T168"/>
    <mergeCell ref="U167:U168"/>
    <mergeCell ref="V167:V168"/>
    <mergeCell ref="W167:W168"/>
    <mergeCell ref="X167:X168"/>
    <mergeCell ref="Y167:Y168"/>
    <mergeCell ref="Z167:Z168"/>
    <mergeCell ref="AA167:AA168"/>
    <mergeCell ref="AB167:AB168"/>
    <mergeCell ref="AC167:AC168"/>
    <mergeCell ref="AD167:AD168"/>
    <mergeCell ref="AE167:AE168"/>
    <mergeCell ref="AF167:AF168"/>
    <mergeCell ref="AG167:AG168"/>
    <mergeCell ref="D169:D171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M169:M171"/>
    <mergeCell ref="N169:N171"/>
    <mergeCell ref="O169:O171"/>
    <mergeCell ref="P169:P171"/>
    <mergeCell ref="Q170:Q171"/>
    <mergeCell ref="R170:R171"/>
    <mergeCell ref="S170:S171"/>
    <mergeCell ref="T170:T171"/>
    <mergeCell ref="U170:U171"/>
    <mergeCell ref="V170:V171"/>
    <mergeCell ref="W170:W171"/>
    <mergeCell ref="X170:X171"/>
    <mergeCell ref="Y170:Y171"/>
    <mergeCell ref="Z170:Z171"/>
    <mergeCell ref="AA170:AA171"/>
    <mergeCell ref="AB170:AB171"/>
    <mergeCell ref="AC170:AC171"/>
    <mergeCell ref="AD170:AD171"/>
    <mergeCell ref="AE170:AE171"/>
    <mergeCell ref="AF170:AF171"/>
    <mergeCell ref="AG170:AG171"/>
    <mergeCell ref="D172:D174"/>
    <mergeCell ref="E172:E174"/>
    <mergeCell ref="F172:F174"/>
    <mergeCell ref="G172:G174"/>
    <mergeCell ref="H172:H174"/>
    <mergeCell ref="I172:I174"/>
    <mergeCell ref="J172:J174"/>
    <mergeCell ref="K172:K174"/>
    <mergeCell ref="L172:L174"/>
    <mergeCell ref="M172:M174"/>
    <mergeCell ref="N172:N174"/>
    <mergeCell ref="O172:O174"/>
    <mergeCell ref="P172:P174"/>
    <mergeCell ref="Q173:Q174"/>
    <mergeCell ref="R173:R174"/>
    <mergeCell ref="S173:S174"/>
    <mergeCell ref="T173:T174"/>
    <mergeCell ref="U173:U174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AE173:AE174"/>
    <mergeCell ref="AF173:AF174"/>
    <mergeCell ref="AG173:AG174"/>
    <mergeCell ref="D175:D177"/>
    <mergeCell ref="E175:E177"/>
    <mergeCell ref="F175:F177"/>
    <mergeCell ref="G175:G177"/>
    <mergeCell ref="H175:H177"/>
    <mergeCell ref="I175:I177"/>
    <mergeCell ref="J175:J177"/>
    <mergeCell ref="K175:K177"/>
    <mergeCell ref="L175:L177"/>
    <mergeCell ref="M175:M177"/>
    <mergeCell ref="N175:N177"/>
    <mergeCell ref="O175:O177"/>
    <mergeCell ref="P175:P177"/>
    <mergeCell ref="Q176:Q177"/>
    <mergeCell ref="R176:R177"/>
    <mergeCell ref="S176:S177"/>
    <mergeCell ref="T176:T177"/>
    <mergeCell ref="U176:U177"/>
    <mergeCell ref="V176:V177"/>
    <mergeCell ref="W176:W177"/>
    <mergeCell ref="X176:X177"/>
    <mergeCell ref="Y176:Y177"/>
    <mergeCell ref="Z176:Z177"/>
    <mergeCell ref="AA176:AA177"/>
    <mergeCell ref="AB176:AB177"/>
    <mergeCell ref="AC176:AC177"/>
    <mergeCell ref="AD176:AD177"/>
    <mergeCell ref="AE176:AE177"/>
    <mergeCell ref="AF176:AF177"/>
    <mergeCell ref="AG176:AG177"/>
    <mergeCell ref="D178:D180"/>
    <mergeCell ref="E178:E180"/>
    <mergeCell ref="F178:F180"/>
    <mergeCell ref="G178:G180"/>
    <mergeCell ref="H178:H180"/>
    <mergeCell ref="I178:I180"/>
    <mergeCell ref="J178:J180"/>
    <mergeCell ref="K178:K180"/>
    <mergeCell ref="L178:L180"/>
    <mergeCell ref="M178:M180"/>
    <mergeCell ref="N178:N180"/>
    <mergeCell ref="O178:O180"/>
    <mergeCell ref="P178:P180"/>
    <mergeCell ref="Q179:Q180"/>
    <mergeCell ref="R179:R180"/>
    <mergeCell ref="S179:S180"/>
    <mergeCell ref="T179:T180"/>
    <mergeCell ref="U179:U180"/>
    <mergeCell ref="V179:V180"/>
    <mergeCell ref="W179:W180"/>
    <mergeCell ref="X179:X180"/>
    <mergeCell ref="Y179:Y180"/>
    <mergeCell ref="Z179:Z180"/>
    <mergeCell ref="AA179:AA180"/>
    <mergeCell ref="AB179:AB180"/>
    <mergeCell ref="AC179:AC180"/>
    <mergeCell ref="AD179:AD180"/>
    <mergeCell ref="AE179:AE180"/>
    <mergeCell ref="AF179:AF180"/>
    <mergeCell ref="AG179:AG180"/>
    <mergeCell ref="D181:D183"/>
    <mergeCell ref="E181:E183"/>
    <mergeCell ref="F181:F183"/>
    <mergeCell ref="G181:G183"/>
    <mergeCell ref="H181:H183"/>
    <mergeCell ref="I181:I183"/>
    <mergeCell ref="J181:J183"/>
    <mergeCell ref="K181:K183"/>
    <mergeCell ref="L181:L183"/>
    <mergeCell ref="M181:M183"/>
    <mergeCell ref="N181:N183"/>
    <mergeCell ref="O181:O183"/>
    <mergeCell ref="P181:P183"/>
    <mergeCell ref="Q182:Q183"/>
    <mergeCell ref="R182:R183"/>
    <mergeCell ref="S182:S183"/>
    <mergeCell ref="T182:T183"/>
    <mergeCell ref="U182:U183"/>
    <mergeCell ref="V182:V183"/>
    <mergeCell ref="W182:W183"/>
    <mergeCell ref="X182:X183"/>
    <mergeCell ref="Y182:Y183"/>
    <mergeCell ref="Z182:Z183"/>
    <mergeCell ref="AA182:AA183"/>
    <mergeCell ref="AB182:AB183"/>
    <mergeCell ref="AC182:AC183"/>
    <mergeCell ref="AD182:AD183"/>
    <mergeCell ref="AE182:AE183"/>
    <mergeCell ref="AF182:AF183"/>
    <mergeCell ref="AG182:AG183"/>
    <mergeCell ref="D184:D186"/>
    <mergeCell ref="E184:E186"/>
    <mergeCell ref="F184:F186"/>
    <mergeCell ref="G184:G186"/>
    <mergeCell ref="H184:H186"/>
    <mergeCell ref="I184:I186"/>
    <mergeCell ref="J184:J186"/>
    <mergeCell ref="K184:K186"/>
    <mergeCell ref="L184:L186"/>
    <mergeCell ref="M184:M186"/>
    <mergeCell ref="N184:N186"/>
    <mergeCell ref="O184:O186"/>
    <mergeCell ref="P184:P186"/>
    <mergeCell ref="Q185:Q186"/>
    <mergeCell ref="R185:R186"/>
    <mergeCell ref="S185:S186"/>
    <mergeCell ref="T185:T186"/>
    <mergeCell ref="U185:U186"/>
    <mergeCell ref="V185:V186"/>
    <mergeCell ref="W185:W186"/>
    <mergeCell ref="X185:X186"/>
    <mergeCell ref="Y185:Y186"/>
    <mergeCell ref="Z185:Z186"/>
    <mergeCell ref="AA185:AA186"/>
    <mergeCell ref="AB185:AB186"/>
    <mergeCell ref="AC185:AC186"/>
    <mergeCell ref="AD185:AD186"/>
    <mergeCell ref="AE185:AE186"/>
    <mergeCell ref="AF185:AF186"/>
    <mergeCell ref="AG185:AG186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M187:M189"/>
    <mergeCell ref="N187:N189"/>
    <mergeCell ref="O187:O189"/>
    <mergeCell ref="P187:P189"/>
    <mergeCell ref="Q188:Q189"/>
    <mergeCell ref="R188:R189"/>
    <mergeCell ref="S188:S189"/>
    <mergeCell ref="T188:T189"/>
    <mergeCell ref="U188:U189"/>
    <mergeCell ref="V188:V189"/>
    <mergeCell ref="W188:W189"/>
    <mergeCell ref="X188:X189"/>
    <mergeCell ref="Y188:Y189"/>
    <mergeCell ref="Z188:Z189"/>
    <mergeCell ref="AA188:AA189"/>
    <mergeCell ref="AB188:AB189"/>
    <mergeCell ref="AC188:AC189"/>
    <mergeCell ref="AD188:AD189"/>
    <mergeCell ref="AE188:AE189"/>
    <mergeCell ref="AF188:AF189"/>
    <mergeCell ref="AG188:AG189"/>
    <mergeCell ref="D190:D192"/>
    <mergeCell ref="E190:E192"/>
    <mergeCell ref="F190:F192"/>
    <mergeCell ref="G190:G192"/>
    <mergeCell ref="H190:H192"/>
    <mergeCell ref="I190:I192"/>
    <mergeCell ref="J190:J192"/>
    <mergeCell ref="K190:K192"/>
    <mergeCell ref="L190:L192"/>
    <mergeCell ref="M190:M192"/>
    <mergeCell ref="N190:N192"/>
    <mergeCell ref="O190:O192"/>
    <mergeCell ref="P190:P192"/>
    <mergeCell ref="Q191:Q192"/>
    <mergeCell ref="R191:R192"/>
    <mergeCell ref="S191:S192"/>
    <mergeCell ref="T191:T192"/>
    <mergeCell ref="U191:U192"/>
    <mergeCell ref="V191:V192"/>
    <mergeCell ref="W191:W192"/>
    <mergeCell ref="X191:X192"/>
    <mergeCell ref="Y191:Y192"/>
    <mergeCell ref="Z191:Z192"/>
    <mergeCell ref="AA191:AA192"/>
    <mergeCell ref="AB191:AB192"/>
    <mergeCell ref="AC191:AC192"/>
    <mergeCell ref="AD191:AD192"/>
    <mergeCell ref="AE191:AE192"/>
    <mergeCell ref="AF191:AF192"/>
    <mergeCell ref="AG191:AG192"/>
    <mergeCell ref="D193:D196"/>
    <mergeCell ref="E193:E196"/>
    <mergeCell ref="F193:F196"/>
    <mergeCell ref="G193:G196"/>
    <mergeCell ref="H193:H196"/>
    <mergeCell ref="I193:I196"/>
    <mergeCell ref="J193:J196"/>
    <mergeCell ref="K193:K196"/>
    <mergeCell ref="L193:L196"/>
    <mergeCell ref="M193:M196"/>
    <mergeCell ref="N193:N196"/>
    <mergeCell ref="O193:O196"/>
    <mergeCell ref="P193:P196"/>
    <mergeCell ref="Q194:Q196"/>
    <mergeCell ref="R194:R196"/>
    <mergeCell ref="S194:S196"/>
    <mergeCell ref="T194:T196"/>
    <mergeCell ref="U194:U196"/>
    <mergeCell ref="V194:V196"/>
    <mergeCell ref="W194:W196"/>
    <mergeCell ref="X194:X196"/>
    <mergeCell ref="Y194:Y196"/>
    <mergeCell ref="Z194:Z196"/>
    <mergeCell ref="AA194:AA196"/>
    <mergeCell ref="AB194:AB196"/>
    <mergeCell ref="AC194:AC196"/>
    <mergeCell ref="AD194:AD196"/>
    <mergeCell ref="AE194:AE196"/>
    <mergeCell ref="AF194:AF196"/>
    <mergeCell ref="AG194:AG196"/>
    <mergeCell ref="D197:D200"/>
    <mergeCell ref="E197:E200"/>
    <mergeCell ref="F197:F200"/>
    <mergeCell ref="G197:G200"/>
    <mergeCell ref="H197:H200"/>
    <mergeCell ref="I197:I200"/>
    <mergeCell ref="J197:J200"/>
    <mergeCell ref="K197:K200"/>
    <mergeCell ref="L197:L200"/>
    <mergeCell ref="M197:M200"/>
    <mergeCell ref="N197:N200"/>
    <mergeCell ref="O197:O200"/>
    <mergeCell ref="P197:P200"/>
    <mergeCell ref="Q198:Q200"/>
    <mergeCell ref="R198:R200"/>
    <mergeCell ref="S198:S200"/>
    <mergeCell ref="T198:T200"/>
    <mergeCell ref="U198:U200"/>
    <mergeCell ref="V198:V200"/>
    <mergeCell ref="W198:W200"/>
    <mergeCell ref="X198:X200"/>
    <mergeCell ref="Y198:Y200"/>
    <mergeCell ref="Z198:Z200"/>
    <mergeCell ref="AA198:AA200"/>
    <mergeCell ref="AB198:AB200"/>
    <mergeCell ref="AC198:AC200"/>
    <mergeCell ref="AD198:AD200"/>
    <mergeCell ref="AE198:AE200"/>
    <mergeCell ref="AF198:AF200"/>
    <mergeCell ref="AG198:AG200"/>
    <mergeCell ref="D201:D203"/>
    <mergeCell ref="E201:E203"/>
    <mergeCell ref="F201:F203"/>
    <mergeCell ref="G201:G203"/>
    <mergeCell ref="H201:H203"/>
    <mergeCell ref="I201:I203"/>
    <mergeCell ref="J201:J203"/>
    <mergeCell ref="K201:K203"/>
    <mergeCell ref="L201:L203"/>
    <mergeCell ref="M201:M203"/>
    <mergeCell ref="N201:N203"/>
    <mergeCell ref="O201:O203"/>
    <mergeCell ref="P201:P203"/>
    <mergeCell ref="Q202:Q203"/>
    <mergeCell ref="R202:R203"/>
    <mergeCell ref="S202:S203"/>
    <mergeCell ref="T202:T203"/>
    <mergeCell ref="U202:U203"/>
    <mergeCell ref="V202:V203"/>
    <mergeCell ref="W202:W203"/>
    <mergeCell ref="X202:X203"/>
    <mergeCell ref="Y202:Y203"/>
    <mergeCell ref="Z202:Z203"/>
    <mergeCell ref="AA202:AA203"/>
    <mergeCell ref="AB202:AB203"/>
    <mergeCell ref="AC202:AC203"/>
    <mergeCell ref="AD202:AD203"/>
    <mergeCell ref="AE202:AE203"/>
    <mergeCell ref="AF202:AF203"/>
    <mergeCell ref="AG202:AG203"/>
    <mergeCell ref="D204:D206"/>
    <mergeCell ref="E204:E206"/>
    <mergeCell ref="F204:F206"/>
    <mergeCell ref="G204:G206"/>
    <mergeCell ref="H204:H206"/>
    <mergeCell ref="I204:I206"/>
    <mergeCell ref="J204:J206"/>
    <mergeCell ref="K204:K206"/>
    <mergeCell ref="L204:L206"/>
    <mergeCell ref="M204:M206"/>
    <mergeCell ref="N204:N206"/>
    <mergeCell ref="O204:O206"/>
    <mergeCell ref="P204:P206"/>
    <mergeCell ref="Q205:Q206"/>
    <mergeCell ref="R205:R206"/>
    <mergeCell ref="S205:S206"/>
    <mergeCell ref="T205:T206"/>
    <mergeCell ref="U205:U206"/>
    <mergeCell ref="V205:V206"/>
    <mergeCell ref="W205:W206"/>
    <mergeCell ref="X205:X206"/>
    <mergeCell ref="Y205:Y206"/>
    <mergeCell ref="Z205:Z206"/>
    <mergeCell ref="AA205:AA206"/>
    <mergeCell ref="AB205:AB206"/>
    <mergeCell ref="AC205:AC206"/>
    <mergeCell ref="AD205:AD206"/>
    <mergeCell ref="AE205:AE206"/>
    <mergeCell ref="AF205:AF206"/>
    <mergeCell ref="AG205:AG206"/>
    <mergeCell ref="D207:D209"/>
    <mergeCell ref="E207:E209"/>
    <mergeCell ref="F207:F209"/>
    <mergeCell ref="G207:G209"/>
    <mergeCell ref="H207:H209"/>
    <mergeCell ref="I207:I209"/>
    <mergeCell ref="J207:J209"/>
    <mergeCell ref="K207:K209"/>
    <mergeCell ref="L207:L209"/>
    <mergeCell ref="M207:M209"/>
    <mergeCell ref="N207:N209"/>
    <mergeCell ref="O207:O209"/>
    <mergeCell ref="P207:P209"/>
    <mergeCell ref="Q208:Q209"/>
    <mergeCell ref="R208:R209"/>
    <mergeCell ref="S208:S209"/>
    <mergeCell ref="T208:T209"/>
    <mergeCell ref="U208:U209"/>
    <mergeCell ref="V208:V209"/>
    <mergeCell ref="W208:W209"/>
    <mergeCell ref="X208:X209"/>
    <mergeCell ref="Y208:Y209"/>
    <mergeCell ref="Z208:Z209"/>
    <mergeCell ref="AA208:AA209"/>
    <mergeCell ref="AB208:AB209"/>
    <mergeCell ref="AC208:AC209"/>
    <mergeCell ref="AD208:AD209"/>
    <mergeCell ref="AE208:AE209"/>
    <mergeCell ref="AF208:AF209"/>
    <mergeCell ref="AG208:AG209"/>
    <mergeCell ref="D210:D213"/>
    <mergeCell ref="E210:E213"/>
    <mergeCell ref="F210:F213"/>
    <mergeCell ref="G210:G213"/>
    <mergeCell ref="H210:H213"/>
    <mergeCell ref="I210:I213"/>
    <mergeCell ref="J210:J213"/>
    <mergeCell ref="K210:K213"/>
    <mergeCell ref="L210:L213"/>
    <mergeCell ref="M210:M213"/>
    <mergeCell ref="N210:N213"/>
    <mergeCell ref="O210:O213"/>
    <mergeCell ref="P210:P213"/>
    <mergeCell ref="Q211:Q213"/>
    <mergeCell ref="R211:R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AC211:AC213"/>
    <mergeCell ref="AD211:AD213"/>
    <mergeCell ref="AE211:AE213"/>
    <mergeCell ref="AF211:AF213"/>
    <mergeCell ref="AG211:AG213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L214:L216"/>
    <mergeCell ref="M214:M216"/>
    <mergeCell ref="N214:N216"/>
    <mergeCell ref="O214:O216"/>
    <mergeCell ref="P214:P216"/>
    <mergeCell ref="Q215:Q216"/>
    <mergeCell ref="R215:R216"/>
    <mergeCell ref="S215:S216"/>
    <mergeCell ref="T215:T216"/>
    <mergeCell ref="U215:U216"/>
    <mergeCell ref="V215:V216"/>
    <mergeCell ref="W215:W216"/>
    <mergeCell ref="X215:X216"/>
    <mergeCell ref="Y215:Y216"/>
    <mergeCell ref="Z215:Z216"/>
    <mergeCell ref="AA215:AA216"/>
    <mergeCell ref="AB215:AB216"/>
    <mergeCell ref="AC215:AC216"/>
    <mergeCell ref="AD215:AD216"/>
    <mergeCell ref="AE215:AE216"/>
    <mergeCell ref="AF215:AF216"/>
    <mergeCell ref="AG215:AG216"/>
    <mergeCell ref="D217:D220"/>
    <mergeCell ref="E217:E220"/>
    <mergeCell ref="F217:F220"/>
    <mergeCell ref="G217:G220"/>
    <mergeCell ref="H217:H220"/>
    <mergeCell ref="I217:I220"/>
    <mergeCell ref="J217:J220"/>
    <mergeCell ref="K217:K220"/>
    <mergeCell ref="L217:L220"/>
    <mergeCell ref="M217:M220"/>
    <mergeCell ref="N217:N220"/>
    <mergeCell ref="O217:O220"/>
    <mergeCell ref="P217:P220"/>
    <mergeCell ref="Q218:Q220"/>
    <mergeCell ref="R218:R220"/>
    <mergeCell ref="S218:S220"/>
    <mergeCell ref="T218:T220"/>
    <mergeCell ref="U218:U220"/>
    <mergeCell ref="V218:V220"/>
    <mergeCell ref="W218:W220"/>
    <mergeCell ref="X218:X220"/>
    <mergeCell ref="Y218:Y220"/>
    <mergeCell ref="Z218:Z220"/>
    <mergeCell ref="AA218:AA220"/>
    <mergeCell ref="AB218:AB220"/>
    <mergeCell ref="AC218:AC220"/>
    <mergeCell ref="AD218:AD220"/>
    <mergeCell ref="AE218:AE220"/>
    <mergeCell ref="AF218:AF220"/>
    <mergeCell ref="AG218:AG220"/>
    <mergeCell ref="D221:D224"/>
    <mergeCell ref="E221:E224"/>
    <mergeCell ref="F221:F224"/>
    <mergeCell ref="G221:G224"/>
    <mergeCell ref="H221:H224"/>
    <mergeCell ref="I221:I224"/>
    <mergeCell ref="J221:J224"/>
    <mergeCell ref="K221:K224"/>
    <mergeCell ref="L221:L224"/>
    <mergeCell ref="M221:M224"/>
    <mergeCell ref="N221:N224"/>
    <mergeCell ref="O221:O224"/>
    <mergeCell ref="P221:P224"/>
    <mergeCell ref="Q222:Q224"/>
    <mergeCell ref="R222:R224"/>
    <mergeCell ref="S222:S224"/>
    <mergeCell ref="T222:T224"/>
    <mergeCell ref="U222:U224"/>
    <mergeCell ref="V222:V224"/>
    <mergeCell ref="W222:W224"/>
    <mergeCell ref="X222:X224"/>
    <mergeCell ref="Y222:Y224"/>
    <mergeCell ref="Z222:Z224"/>
    <mergeCell ref="AA222:AA224"/>
    <mergeCell ref="AB222:AB224"/>
    <mergeCell ref="AC222:AC224"/>
    <mergeCell ref="AD222:AD224"/>
    <mergeCell ref="AE222:AE224"/>
    <mergeCell ref="AF222:AF224"/>
    <mergeCell ref="AG222:AG224"/>
    <mergeCell ref="D225:D228"/>
    <mergeCell ref="E225:E228"/>
    <mergeCell ref="F225:F228"/>
    <mergeCell ref="G225:G228"/>
    <mergeCell ref="H225:H228"/>
    <mergeCell ref="I225:I228"/>
    <mergeCell ref="J225:J228"/>
    <mergeCell ref="K225:K228"/>
    <mergeCell ref="L225:L228"/>
    <mergeCell ref="M225:M228"/>
    <mergeCell ref="N225:N228"/>
    <mergeCell ref="O225:O228"/>
    <mergeCell ref="P225:P228"/>
    <mergeCell ref="Q226:Q228"/>
    <mergeCell ref="R226:R228"/>
    <mergeCell ref="S226:S228"/>
    <mergeCell ref="T226:T228"/>
    <mergeCell ref="U226:U228"/>
    <mergeCell ref="V226:V228"/>
    <mergeCell ref="W226:W228"/>
    <mergeCell ref="X226:X228"/>
    <mergeCell ref="Y226:Y228"/>
    <mergeCell ref="Z226:Z228"/>
    <mergeCell ref="AA226:AA228"/>
    <mergeCell ref="AB226:AB228"/>
    <mergeCell ref="AC226:AC228"/>
    <mergeCell ref="AD226:AD228"/>
    <mergeCell ref="AE226:AE228"/>
    <mergeCell ref="AF226:AF228"/>
    <mergeCell ref="AG226:AG228"/>
    <mergeCell ref="D229:D232"/>
    <mergeCell ref="E229:E232"/>
    <mergeCell ref="F229:F232"/>
    <mergeCell ref="G229:G232"/>
    <mergeCell ref="H229:H232"/>
    <mergeCell ref="I229:I232"/>
    <mergeCell ref="J229:J232"/>
    <mergeCell ref="K229:K232"/>
    <mergeCell ref="L229:L232"/>
    <mergeCell ref="M229:M232"/>
    <mergeCell ref="N229:N232"/>
    <mergeCell ref="O229:O232"/>
    <mergeCell ref="P229:P232"/>
    <mergeCell ref="Q230:Q232"/>
    <mergeCell ref="R230:R232"/>
    <mergeCell ref="S230:S232"/>
    <mergeCell ref="T230:T232"/>
    <mergeCell ref="U230:U232"/>
    <mergeCell ref="V230:V232"/>
    <mergeCell ref="W230:W232"/>
    <mergeCell ref="X230:X232"/>
    <mergeCell ref="Y230:Y232"/>
    <mergeCell ref="Z230:Z232"/>
    <mergeCell ref="AA230:AA232"/>
    <mergeCell ref="AB230:AB232"/>
    <mergeCell ref="AC230:AC232"/>
    <mergeCell ref="AD230:AD232"/>
    <mergeCell ref="AE230:AE232"/>
    <mergeCell ref="AF230:AF232"/>
    <mergeCell ref="AG230:AG232"/>
    <mergeCell ref="D233:D236"/>
    <mergeCell ref="E233:E236"/>
    <mergeCell ref="F233:F236"/>
    <mergeCell ref="G233:G236"/>
    <mergeCell ref="H233:H236"/>
    <mergeCell ref="I233:I236"/>
    <mergeCell ref="J233:J236"/>
    <mergeCell ref="K233:K236"/>
    <mergeCell ref="L233:L236"/>
    <mergeCell ref="M233:M236"/>
    <mergeCell ref="N233:N236"/>
    <mergeCell ref="O233:O236"/>
    <mergeCell ref="P233:P236"/>
    <mergeCell ref="Q234:Q236"/>
    <mergeCell ref="R234:R236"/>
    <mergeCell ref="S234:S236"/>
    <mergeCell ref="T234:T236"/>
    <mergeCell ref="U234:U236"/>
    <mergeCell ref="V234:V236"/>
    <mergeCell ref="W234:W236"/>
    <mergeCell ref="X234:X236"/>
    <mergeCell ref="Y234:Y236"/>
    <mergeCell ref="Z234:Z236"/>
    <mergeCell ref="AA234:AA236"/>
    <mergeCell ref="AB234:AB236"/>
    <mergeCell ref="AC234:AC236"/>
    <mergeCell ref="AD234:AD236"/>
    <mergeCell ref="AE234:AE236"/>
    <mergeCell ref="AF234:AF236"/>
    <mergeCell ref="AG234:AG236"/>
    <mergeCell ref="D237:D239"/>
    <mergeCell ref="E237:E239"/>
    <mergeCell ref="F237:F239"/>
    <mergeCell ref="G237:G239"/>
    <mergeCell ref="H237:H239"/>
    <mergeCell ref="I237:I239"/>
    <mergeCell ref="J237:J239"/>
    <mergeCell ref="K237:K239"/>
    <mergeCell ref="L237:L239"/>
    <mergeCell ref="M237:M239"/>
    <mergeCell ref="N237:N239"/>
    <mergeCell ref="O237:O239"/>
    <mergeCell ref="P237:P239"/>
    <mergeCell ref="Q238:Q239"/>
    <mergeCell ref="R238:R239"/>
    <mergeCell ref="S238:S239"/>
    <mergeCell ref="T238:T239"/>
    <mergeCell ref="U238:U239"/>
    <mergeCell ref="V238:V239"/>
    <mergeCell ref="W238:W239"/>
    <mergeCell ref="X238:X239"/>
    <mergeCell ref="Y238:Y239"/>
    <mergeCell ref="Z238:Z239"/>
    <mergeCell ref="AA238:AA239"/>
    <mergeCell ref="AB238:AB239"/>
    <mergeCell ref="AC238:AC239"/>
    <mergeCell ref="AD238:AD239"/>
    <mergeCell ref="AE238:AE239"/>
    <mergeCell ref="AF238:AF239"/>
    <mergeCell ref="AG238:AG239"/>
    <mergeCell ref="D240:D242"/>
    <mergeCell ref="E240:E242"/>
    <mergeCell ref="F240:F242"/>
    <mergeCell ref="G240:G242"/>
    <mergeCell ref="H240:H242"/>
    <mergeCell ref="I240:I242"/>
    <mergeCell ref="J240:J242"/>
    <mergeCell ref="K240:K242"/>
    <mergeCell ref="L240:L242"/>
    <mergeCell ref="M240:M242"/>
    <mergeCell ref="N240:N242"/>
    <mergeCell ref="O240:O242"/>
    <mergeCell ref="P240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AA241:AA242"/>
    <mergeCell ref="AB241:AB242"/>
    <mergeCell ref="AC241:AC242"/>
    <mergeCell ref="AD241:AD242"/>
    <mergeCell ref="AE241:AE242"/>
    <mergeCell ref="AF241:AF242"/>
    <mergeCell ref="AG241:AG242"/>
    <mergeCell ref="D243:D245"/>
    <mergeCell ref="E243:E245"/>
    <mergeCell ref="F243:F245"/>
    <mergeCell ref="G243:G245"/>
    <mergeCell ref="H243:H245"/>
    <mergeCell ref="I243:I245"/>
    <mergeCell ref="J243:J245"/>
    <mergeCell ref="K243:K245"/>
    <mergeCell ref="L243:L245"/>
    <mergeCell ref="M243:M245"/>
    <mergeCell ref="N243:N245"/>
    <mergeCell ref="O243:O245"/>
    <mergeCell ref="P243:P245"/>
    <mergeCell ref="Q244:Q245"/>
    <mergeCell ref="R244:R245"/>
    <mergeCell ref="S244:S245"/>
    <mergeCell ref="T244:T245"/>
    <mergeCell ref="U244:U245"/>
    <mergeCell ref="V244:V245"/>
    <mergeCell ref="W244:W245"/>
    <mergeCell ref="X244:X245"/>
    <mergeCell ref="Y244:Y245"/>
    <mergeCell ref="Z244:Z245"/>
    <mergeCell ref="AA244:AA245"/>
    <mergeCell ref="AB244:AB245"/>
    <mergeCell ref="AC244:AC245"/>
    <mergeCell ref="AD244:AD245"/>
    <mergeCell ref="AE244:AE245"/>
    <mergeCell ref="AF244:AF245"/>
    <mergeCell ref="AG244:AG245"/>
    <mergeCell ref="D246:D248"/>
    <mergeCell ref="E246:E248"/>
    <mergeCell ref="F246:F248"/>
    <mergeCell ref="G246:G248"/>
    <mergeCell ref="H246:H248"/>
    <mergeCell ref="I246:I248"/>
    <mergeCell ref="J246:J248"/>
    <mergeCell ref="K246:K248"/>
    <mergeCell ref="L246:L248"/>
    <mergeCell ref="M246:M248"/>
    <mergeCell ref="N246:N248"/>
    <mergeCell ref="O246:O248"/>
    <mergeCell ref="P246:P248"/>
    <mergeCell ref="Q247:Q248"/>
    <mergeCell ref="R247:R248"/>
    <mergeCell ref="S247:S248"/>
    <mergeCell ref="T247:T248"/>
    <mergeCell ref="U247:U248"/>
    <mergeCell ref="V247:V248"/>
    <mergeCell ref="W247:W248"/>
    <mergeCell ref="X247:X248"/>
    <mergeCell ref="Y247:Y248"/>
    <mergeCell ref="Z247:Z248"/>
    <mergeCell ref="AA247:AA248"/>
    <mergeCell ref="AB247:AB248"/>
    <mergeCell ref="AC247:AC248"/>
    <mergeCell ref="AD247:AD248"/>
    <mergeCell ref="AE247:AE248"/>
    <mergeCell ref="AF247:AF248"/>
    <mergeCell ref="AG247:AG248"/>
    <mergeCell ref="D249:D251"/>
    <mergeCell ref="E249:E251"/>
    <mergeCell ref="F249:F251"/>
    <mergeCell ref="G249:G251"/>
    <mergeCell ref="H249:H251"/>
    <mergeCell ref="I249:I251"/>
    <mergeCell ref="J249:J251"/>
    <mergeCell ref="K249:K251"/>
    <mergeCell ref="L249:L251"/>
    <mergeCell ref="M249:M251"/>
    <mergeCell ref="N249:N251"/>
    <mergeCell ref="O249:O251"/>
    <mergeCell ref="P249:P251"/>
    <mergeCell ref="Q250:Q251"/>
    <mergeCell ref="R250:R251"/>
    <mergeCell ref="S250:S251"/>
    <mergeCell ref="T250:T251"/>
    <mergeCell ref="U250:U251"/>
    <mergeCell ref="V250:V251"/>
    <mergeCell ref="W250:W251"/>
    <mergeCell ref="X250:X251"/>
    <mergeCell ref="Y250:Y251"/>
    <mergeCell ref="Z250:Z251"/>
    <mergeCell ref="AA250:AA251"/>
    <mergeCell ref="AB250:AB251"/>
    <mergeCell ref="AC250:AC251"/>
    <mergeCell ref="AD250:AD251"/>
    <mergeCell ref="AE250:AE251"/>
    <mergeCell ref="AF250:AF251"/>
    <mergeCell ref="AG250:AG251"/>
    <mergeCell ref="D252:D254"/>
    <mergeCell ref="E252:E254"/>
    <mergeCell ref="F252:F254"/>
    <mergeCell ref="G252:G254"/>
    <mergeCell ref="H252:H254"/>
    <mergeCell ref="I252:I254"/>
    <mergeCell ref="J252:J254"/>
    <mergeCell ref="K252:K254"/>
    <mergeCell ref="L252:L254"/>
    <mergeCell ref="M252:M254"/>
    <mergeCell ref="N252:N254"/>
    <mergeCell ref="O252:O254"/>
    <mergeCell ref="P252:P254"/>
    <mergeCell ref="Q253:Q254"/>
    <mergeCell ref="R253:R254"/>
    <mergeCell ref="S253:S254"/>
    <mergeCell ref="T253:T254"/>
    <mergeCell ref="U253:U254"/>
    <mergeCell ref="V253:V254"/>
    <mergeCell ref="W253:W254"/>
    <mergeCell ref="X253:X254"/>
    <mergeCell ref="Y253:Y254"/>
    <mergeCell ref="Z253:Z254"/>
    <mergeCell ref="AA253:AA254"/>
    <mergeCell ref="AB253:AB254"/>
    <mergeCell ref="AC253:AC254"/>
    <mergeCell ref="AD253:AD254"/>
    <mergeCell ref="AE253:AE254"/>
    <mergeCell ref="AF253:AF254"/>
    <mergeCell ref="AG253:AG254"/>
    <mergeCell ref="D255:D257"/>
    <mergeCell ref="E255:E257"/>
    <mergeCell ref="F255:F257"/>
    <mergeCell ref="G255:G257"/>
    <mergeCell ref="H255:H257"/>
    <mergeCell ref="I255:I257"/>
    <mergeCell ref="J255:J257"/>
    <mergeCell ref="K255:K257"/>
    <mergeCell ref="L255:L257"/>
    <mergeCell ref="M255:M257"/>
    <mergeCell ref="N255:N257"/>
    <mergeCell ref="O255:O257"/>
    <mergeCell ref="P255:P257"/>
    <mergeCell ref="Q256:Q257"/>
    <mergeCell ref="R256:R257"/>
    <mergeCell ref="S256:S257"/>
    <mergeCell ref="T256:T257"/>
    <mergeCell ref="U256:U257"/>
    <mergeCell ref="V256:V257"/>
    <mergeCell ref="W256:W257"/>
    <mergeCell ref="X256:X257"/>
    <mergeCell ref="Y256:Y257"/>
    <mergeCell ref="Z256:Z257"/>
    <mergeCell ref="AA256:AA257"/>
    <mergeCell ref="AB256:AB257"/>
    <mergeCell ref="AC256:AC257"/>
    <mergeCell ref="AD256:AD257"/>
    <mergeCell ref="AE256:AE257"/>
    <mergeCell ref="AF256:AF257"/>
    <mergeCell ref="AG256:AG257"/>
    <mergeCell ref="D258:D260"/>
    <mergeCell ref="E258:E260"/>
    <mergeCell ref="F258:F260"/>
    <mergeCell ref="G258:G260"/>
    <mergeCell ref="H258:H260"/>
    <mergeCell ref="I258:I260"/>
    <mergeCell ref="J258:J260"/>
    <mergeCell ref="K258:K260"/>
    <mergeCell ref="L258:L260"/>
    <mergeCell ref="M258:M260"/>
    <mergeCell ref="N258:N260"/>
    <mergeCell ref="O258:O260"/>
    <mergeCell ref="P258:P260"/>
    <mergeCell ref="Q259:Q260"/>
    <mergeCell ref="R259:R260"/>
    <mergeCell ref="S259:S260"/>
    <mergeCell ref="T259:T260"/>
    <mergeCell ref="U259:U260"/>
    <mergeCell ref="V259:V260"/>
    <mergeCell ref="W259:W260"/>
    <mergeCell ref="X259:X260"/>
    <mergeCell ref="Y259:Y260"/>
    <mergeCell ref="Z259:Z260"/>
    <mergeCell ref="AA259:AA260"/>
    <mergeCell ref="AB259:AB260"/>
    <mergeCell ref="AC259:AC260"/>
    <mergeCell ref="AD259:AD260"/>
    <mergeCell ref="AE259:AE260"/>
    <mergeCell ref="AF259:AF260"/>
    <mergeCell ref="AG259:AG260"/>
    <mergeCell ref="D261:D264"/>
    <mergeCell ref="E261:E264"/>
    <mergeCell ref="F261:F264"/>
    <mergeCell ref="G261:G264"/>
    <mergeCell ref="H261:H264"/>
    <mergeCell ref="I261:I264"/>
    <mergeCell ref="J261:J264"/>
    <mergeCell ref="K261:K264"/>
    <mergeCell ref="L261:L264"/>
    <mergeCell ref="M261:M264"/>
    <mergeCell ref="N261:N264"/>
    <mergeCell ref="O261:O264"/>
    <mergeCell ref="P261:P264"/>
    <mergeCell ref="Q262:Q264"/>
    <mergeCell ref="R262:R264"/>
    <mergeCell ref="S262:S264"/>
    <mergeCell ref="T262:T264"/>
    <mergeCell ref="U262:U264"/>
    <mergeCell ref="V262:V264"/>
    <mergeCell ref="W262:W264"/>
    <mergeCell ref="X262:X264"/>
    <mergeCell ref="Y262:Y264"/>
    <mergeCell ref="Z262:Z264"/>
    <mergeCell ref="AA262:AA264"/>
    <mergeCell ref="AB262:AB264"/>
    <mergeCell ref="AC262:AC264"/>
    <mergeCell ref="AD262:AD264"/>
    <mergeCell ref="AE262:AE264"/>
    <mergeCell ref="AF262:AF264"/>
    <mergeCell ref="AG262:AG264"/>
    <mergeCell ref="D265:D268"/>
    <mergeCell ref="E265:E268"/>
    <mergeCell ref="F265:F268"/>
    <mergeCell ref="G265:G268"/>
    <mergeCell ref="H265:H268"/>
    <mergeCell ref="I265:I268"/>
    <mergeCell ref="J265:J268"/>
    <mergeCell ref="K265:K268"/>
    <mergeCell ref="L265:L268"/>
    <mergeCell ref="M265:M268"/>
    <mergeCell ref="N265:N268"/>
    <mergeCell ref="O265:O268"/>
    <mergeCell ref="P265:P268"/>
    <mergeCell ref="Q266:Q268"/>
    <mergeCell ref="R266:R268"/>
    <mergeCell ref="S266:S268"/>
    <mergeCell ref="T266:T268"/>
    <mergeCell ref="U266:U268"/>
    <mergeCell ref="V266:V268"/>
    <mergeCell ref="W266:W268"/>
    <mergeCell ref="X266:X268"/>
    <mergeCell ref="Y266:Y268"/>
    <mergeCell ref="Z266:Z268"/>
    <mergeCell ref="AA266:AA268"/>
    <mergeCell ref="AB266:AB268"/>
    <mergeCell ref="AC266:AC268"/>
    <mergeCell ref="AD266:AD268"/>
    <mergeCell ref="AE266:AE268"/>
    <mergeCell ref="AF266:AF268"/>
    <mergeCell ref="AG266:AG268"/>
    <mergeCell ref="D269:D271"/>
    <mergeCell ref="E269:E271"/>
    <mergeCell ref="F269:F271"/>
    <mergeCell ref="G269:G271"/>
    <mergeCell ref="H269:H271"/>
    <mergeCell ref="I269:I271"/>
    <mergeCell ref="J269:J271"/>
    <mergeCell ref="K269:K271"/>
    <mergeCell ref="L269:L271"/>
    <mergeCell ref="M269:M271"/>
    <mergeCell ref="N269:N271"/>
    <mergeCell ref="O269:O271"/>
    <mergeCell ref="P269:P271"/>
    <mergeCell ref="Q270:Q271"/>
    <mergeCell ref="R270:R271"/>
    <mergeCell ref="S270:S271"/>
    <mergeCell ref="T270:T271"/>
    <mergeCell ref="U270:U271"/>
    <mergeCell ref="V270:V271"/>
    <mergeCell ref="W270:W271"/>
    <mergeCell ref="X270:X271"/>
    <mergeCell ref="Y270:Y271"/>
    <mergeCell ref="Z270:Z271"/>
    <mergeCell ref="AA270:AA271"/>
    <mergeCell ref="AB270:AB271"/>
    <mergeCell ref="AC270:AC271"/>
    <mergeCell ref="AD270:AD271"/>
    <mergeCell ref="AE270:AE271"/>
    <mergeCell ref="AF270:AF271"/>
    <mergeCell ref="AG270:AG271"/>
    <mergeCell ref="D272:D275"/>
    <mergeCell ref="E272:E275"/>
    <mergeCell ref="F272:F275"/>
    <mergeCell ref="G272:G275"/>
    <mergeCell ref="H272:H275"/>
    <mergeCell ref="I272:I275"/>
    <mergeCell ref="J272:J275"/>
    <mergeCell ref="K272:K275"/>
    <mergeCell ref="L272:L275"/>
    <mergeCell ref="M272:M275"/>
    <mergeCell ref="N272:N275"/>
    <mergeCell ref="O272:O275"/>
    <mergeCell ref="P272:P275"/>
    <mergeCell ref="Q273:Q275"/>
    <mergeCell ref="R273:R275"/>
    <mergeCell ref="S273:S275"/>
    <mergeCell ref="T273:T275"/>
    <mergeCell ref="U273:U275"/>
    <mergeCell ref="V273:V275"/>
    <mergeCell ref="W273:W275"/>
    <mergeCell ref="X273:X275"/>
    <mergeCell ref="Y273:Y275"/>
    <mergeCell ref="Z273:Z275"/>
    <mergeCell ref="AA273:AA275"/>
    <mergeCell ref="AB273:AB275"/>
    <mergeCell ref="AC273:AC275"/>
    <mergeCell ref="AD273:AD275"/>
    <mergeCell ref="AE273:AE275"/>
    <mergeCell ref="AF273:AF275"/>
    <mergeCell ref="AG273:AG275"/>
    <mergeCell ref="D276:D279"/>
    <mergeCell ref="E276:E279"/>
    <mergeCell ref="F276:F279"/>
    <mergeCell ref="G276:G279"/>
    <mergeCell ref="H276:H279"/>
    <mergeCell ref="I276:I279"/>
    <mergeCell ref="J276:J279"/>
    <mergeCell ref="K276:K279"/>
    <mergeCell ref="L276:L279"/>
    <mergeCell ref="M276:M279"/>
    <mergeCell ref="N276:N279"/>
    <mergeCell ref="O276:O279"/>
    <mergeCell ref="P276:P279"/>
    <mergeCell ref="Q277:Q279"/>
    <mergeCell ref="R277:R279"/>
    <mergeCell ref="S277:S279"/>
    <mergeCell ref="T277:T279"/>
    <mergeCell ref="U277:U279"/>
    <mergeCell ref="V277:V279"/>
    <mergeCell ref="W277:W279"/>
    <mergeCell ref="X277:X279"/>
    <mergeCell ref="Y277:Y279"/>
    <mergeCell ref="Z277:Z279"/>
    <mergeCell ref="AA277:AA279"/>
    <mergeCell ref="AB277:AB279"/>
    <mergeCell ref="AC277:AC279"/>
    <mergeCell ref="AD277:AD279"/>
    <mergeCell ref="AE277:AE279"/>
    <mergeCell ref="AF277:AF279"/>
    <mergeCell ref="AG277:AG279"/>
    <mergeCell ref="D280:D283"/>
    <mergeCell ref="E280:E283"/>
    <mergeCell ref="F280:F283"/>
    <mergeCell ref="G280:G283"/>
    <mergeCell ref="H280:H283"/>
    <mergeCell ref="I280:I283"/>
    <mergeCell ref="J280:J283"/>
    <mergeCell ref="K280:K283"/>
    <mergeCell ref="L280:L283"/>
    <mergeCell ref="M280:M283"/>
    <mergeCell ref="N280:N283"/>
    <mergeCell ref="O280:O283"/>
    <mergeCell ref="P280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D284:D286"/>
    <mergeCell ref="E284:E286"/>
    <mergeCell ref="F284:F286"/>
    <mergeCell ref="G284:G286"/>
    <mergeCell ref="H284:H286"/>
    <mergeCell ref="I284:I286"/>
    <mergeCell ref="J284:J286"/>
    <mergeCell ref="K284:K286"/>
    <mergeCell ref="L284:L286"/>
    <mergeCell ref="M284:M286"/>
    <mergeCell ref="N284:N286"/>
    <mergeCell ref="O284:O286"/>
    <mergeCell ref="P284:P286"/>
    <mergeCell ref="Q285:Q286"/>
    <mergeCell ref="R285:R286"/>
    <mergeCell ref="S285:S286"/>
    <mergeCell ref="T285:T286"/>
    <mergeCell ref="U285:U286"/>
    <mergeCell ref="V285:V286"/>
    <mergeCell ref="W285:W286"/>
    <mergeCell ref="X285:X286"/>
    <mergeCell ref="Y285:Y286"/>
    <mergeCell ref="Z285:Z286"/>
    <mergeCell ref="AA285:AA286"/>
    <mergeCell ref="AB285:AB286"/>
    <mergeCell ref="AC285:AC286"/>
    <mergeCell ref="AD285:AD286"/>
    <mergeCell ref="AE285:AE286"/>
    <mergeCell ref="AF285:AF286"/>
    <mergeCell ref="AG285:AG286"/>
    <mergeCell ref="D287:D289"/>
    <mergeCell ref="E287:E289"/>
    <mergeCell ref="F287:F289"/>
    <mergeCell ref="G287:G289"/>
    <mergeCell ref="H287:H289"/>
    <mergeCell ref="I287:I289"/>
    <mergeCell ref="J287:J289"/>
    <mergeCell ref="K287:K289"/>
    <mergeCell ref="L287:L289"/>
    <mergeCell ref="M287:M289"/>
    <mergeCell ref="N287:N289"/>
    <mergeCell ref="O287:O289"/>
    <mergeCell ref="P287:P289"/>
    <mergeCell ref="Q288:Q289"/>
    <mergeCell ref="R288:R289"/>
    <mergeCell ref="S288:S289"/>
    <mergeCell ref="T288:T289"/>
    <mergeCell ref="U288:U289"/>
    <mergeCell ref="V288:V289"/>
    <mergeCell ref="W288:W289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F288:AF289"/>
    <mergeCell ref="AG288:AG289"/>
    <mergeCell ref="D293:D294"/>
    <mergeCell ref="E293:E294"/>
    <mergeCell ref="F293:F294"/>
    <mergeCell ref="G293:G294"/>
    <mergeCell ref="H293:J293"/>
    <mergeCell ref="K293:K294"/>
    <mergeCell ref="L293:L294"/>
    <mergeCell ref="M293:N293"/>
    <mergeCell ref="O293:P293"/>
    <mergeCell ref="R293:R294"/>
    <mergeCell ref="S293:S294"/>
    <mergeCell ref="T293:T294"/>
    <mergeCell ref="U293:U294"/>
    <mergeCell ref="V293:AB293"/>
    <mergeCell ref="AC293:AG293"/>
    <mergeCell ref="AI293:AI294"/>
    <mergeCell ref="AJ293:AJ294"/>
    <mergeCell ref="AK293:AK294"/>
    <mergeCell ref="AL293:AL294"/>
    <mergeCell ref="AM293:AM294"/>
    <mergeCell ref="AN293:AN294"/>
    <mergeCell ref="AO293:AO294"/>
    <mergeCell ref="AP293:AP294"/>
    <mergeCell ref="AQ293:AQ294"/>
    <mergeCell ref="AR293:AR294"/>
    <mergeCell ref="AS293:AS294"/>
    <mergeCell ref="AT293:AT294"/>
    <mergeCell ref="AU293:AU294"/>
    <mergeCell ref="AV293:AV294"/>
    <mergeCell ref="AW293:AW294"/>
    <mergeCell ref="AX293:AX294"/>
    <mergeCell ref="AY293:AY294"/>
    <mergeCell ref="AZ293:AZ294"/>
    <mergeCell ref="BA293:BA294"/>
    <mergeCell ref="BB293:BB294"/>
    <mergeCell ref="BC293:BF293"/>
    <mergeCell ref="BG293:BH293"/>
    <mergeCell ref="D300:D301"/>
    <mergeCell ref="E300:E301"/>
    <mergeCell ref="F300:F301"/>
    <mergeCell ref="G300:G301"/>
    <mergeCell ref="H300:J300"/>
    <mergeCell ref="K300:K301"/>
    <mergeCell ref="L300:L301"/>
    <mergeCell ref="M300:N300"/>
    <mergeCell ref="O300:P300"/>
    <mergeCell ref="R300:R301"/>
    <mergeCell ref="S300:S301"/>
    <mergeCell ref="T300:T301"/>
    <mergeCell ref="U300:U301"/>
    <mergeCell ref="V300:AB300"/>
    <mergeCell ref="AC300:AG300"/>
    <mergeCell ref="AI300:AI301"/>
    <mergeCell ref="AJ300:AJ301"/>
    <mergeCell ref="AK300:AK301"/>
    <mergeCell ref="AL300:AL301"/>
    <mergeCell ref="AM300:AM301"/>
    <mergeCell ref="AN300:AN301"/>
    <mergeCell ref="AO300:AO301"/>
    <mergeCell ref="AP300:AP301"/>
    <mergeCell ref="AQ300:AQ301"/>
    <mergeCell ref="AR300:AR301"/>
    <mergeCell ref="AS300:AS301"/>
    <mergeCell ref="AT300:AT301"/>
    <mergeCell ref="AU300:AU301"/>
    <mergeCell ref="AV300:AV301"/>
    <mergeCell ref="AW300:AW301"/>
    <mergeCell ref="AX300:AX301"/>
    <mergeCell ref="AY300:AY301"/>
    <mergeCell ref="AZ300:AZ301"/>
    <mergeCell ref="BA300:BA301"/>
    <mergeCell ref="BB300:BB301"/>
    <mergeCell ref="BC300:BF300"/>
    <mergeCell ref="BG300:BH300"/>
    <mergeCell ref="D308:F308"/>
    <mergeCell ref="D309:F309"/>
    <mergeCell ref="D310:F310"/>
  </mergeCells>
  <dataValidations count="6">
    <dataValidation allowBlank="true" error="Выберите значение из списка" errorStyle="stop" errorTitle="Ошибка" operator="between" prompt="Выберите значение из списка" showDropDown="false" showErrorMessage="false" showInputMessage="false" sqref="AJ53:AR54 AJ57:AR58 AJ61:AR62 AJ65:AR65 AJ68:AR68 AJ71:AR71 AJ74:AR74 AJ77:AR78 AJ81:AR82 AJ85:AR86 AJ89:AR89 AJ92:AR93 AJ96:AR97 AJ100:AR100 AJ103:AR103 AJ106:AR107 AJ110:AR110 AJ113:AR114 AJ117:AR118 AJ121:AR122 AJ125:AR125 AJ128:AR128 AJ131:AR131 AJ134:AR134 AJ137:AR137 AJ140:AR140 AJ143:AR143 AJ146:AR146 AJ149:AR149 AJ152:AR152 AJ155:AR155 AJ158:AR159 AJ162:AR162 AJ165:AR165 AJ168:AR168 AJ171:AR171 AJ174:AR174 AJ177:AR177 AJ180:AR180 AJ183:AR183 AJ186:AR186 AJ189:AR189 AJ192:AR192 AJ195:AR196 AJ199:AR200 AJ203:AR203 AJ206:AR206 AJ209:AR209 AJ212:AR213 AJ216:AR216 AJ219:AR220 AJ223:AR224 AJ227:AR228 AJ231:AR232 AJ235:AR236 AJ239:AR239 AJ242:AR242 AJ245:AR245 AJ248:AR248 AJ251:AR251 AJ254:AR254 AJ257:AR257 AJ260:AR260 AJ263:AR264 AJ267:AR268 AJ271:AR271 AJ274:AR275 AJ278:AR279 AJ282:AR283 AJ286:AR286 AJ289:AR289" type="none">
      <formula1>0</formula1>
      <formula2>0</formula2>
    </dataValidation>
    <dataValidation allowBlank="true" error="Допускается ввод не более 900 символов!" errorStyle="stop" errorTitle="Ошибка" operator="lessThanOrEqual" showDropDown="false" showErrorMessage="true" showInputMessage="true" sqref="AH53:AI54 AH57:AI58 AH61:AI62 AH65:AI65 AH68:AI68 AH71:AI71 AH74:AI74 AH77:AI78 AH81:AI82 AH85:AI86 AH89:AI89 AH92:AI93 AH96:AI97 AH100:AI100 AH103:AI103 AH106:AI107 AH110:AI110 AH113:AI114 AH117:AI118 AH121:AI122 AH125:AI125 AH128:AI128 AH131:AI131 AH134:AI134 AH137:AI137 AH140:AI140 AH143:AI143 AH146:AI146 AH149:AI149 AH152:AI152 AH155:AI155 AH158:AI159 AH162:AI162 AH165:AI165 AH168:AI168 AH171:AI171 AH174:AI174 AH177:AI177 AH180:AI180 AH183:AI183 AH186:AI186 AH189:AI189 AH192:AI192 AH195:AI196 AH199:AI200 AH203:AI203 AH206:AI206 AH209:AI209 AH212:AI213 AH216:AI216 AH219:AI220 AH223:AI224 AH227:AI228 AH231:AI232 AH235:AI236 AH239:AI239 AH242:AI242 AH245:AI245 AH248:AI248 AH251:AI251 AH254:AI254 AH257:AI257 AH260:AI260 AH263:AI264 AH267:AI268 AH271:AI271 AH274:AI275 AH278:AI279 AH282:AI283 AH286:AI286 AH289:AI289" type="textLength">
      <formula1>900</formula1>
      <formula2>0</formula2>
    </dataValidation>
    <dataValidation allowBlank="true" error="Введите действительное число от 0 до 100!" errorStyle="stop" operator="between" showDropDown="false" showErrorMessage="true" showInputMessage="true" sqref="O51:P289 Q52:R52 Q56:R56 Q60:R60 Q64:R64 Q67:R67 Q70:R70 Q73:R73 Q76:R76 Q80:R80 Q84:R84 Q88:R88 Q91:R91 Q95:R95 Q99:R99 Q102:R102 Q105:R105 Q109:R109 Q112:R112 Q116:R116 Q120:R120 Q124:R124 Q127:R127 Q130:R130 Q133:R133 Q136:R136 Q139:R139 Q142:R142 Q145:R145 Q148:R148 Q151:R151 Q154:R154 Q157:R157 Q161:R161 Q164:R164 Q167:R167 Q170:R170 Q173:R173 Q176:R176 Q179:R179 Q182:R182 Q185:R185 Q188:R188 Q191:R191 Q194:R194 Q198:R198 Q202:R202 Q205:R205 Q208:R208 Q211:R211 Q215:R215 Q218:R218 Q222:R222 Q226:R226 Q230:R230 Q234:R234 Q238:R238 Q241:R241 Q244:R244 Q247:R247 Q250:R250 Q253:R253 Q256:R256 Q259:R259 Q262:R262 Q266:R266 Q270:R270 Q273:R273 Q277:R277 Q281:R281 Q285:R285 Q288:R288" type="decimal">
      <formula1>0</formula1>
      <formula2>100</formula2>
    </dataValidation>
    <dataValidation allowBlank="true" error="Выберите значение из списка" errorStyle="stop" errorTitle="Ошибка" operator="between" prompt="Выберите значение из списка" showDropDown="false" showErrorMessage="true" showInputMessage="true" sqref="M51:N289" type="list">
      <formula1>0</formula1>
      <formula2>0</formula2>
    </dataValidation>
    <dataValidation allowBlank="true" error="Допускается ввод только неотрицательных чисел!" errorStyle="stop" errorTitle="Ошибка" operator="between" showDropDown="false" showErrorMessage="true" showInputMessage="false" sqref="AX53:AZ54 BC53:BD54 BF53:BF54 AX57:AZ58 BC57:BD58 BF57:BF58 AX61:AZ62 BC61:BD62 BF61:BF62 AX65:AZ65 BC65:BD65 BF65 AX68:AZ68 BC68:BD68 BF68 AX71:AZ71 BC71:BD71 BF71 AX74:AZ74 BC74:BD74 BF74 AX77:AZ78 BC77:BD78 BF77:BF78 AX81:AZ82 BC81:BD82 BF81:BF82 AX85:AZ86 BC85:BD86 BF85:BF86 AX89:AZ89 BC89:BD89 BF89 AX92:AZ93 BC92:BD93 BF92:BF93 AX96:AZ97 BC96:BD97 BF96:BF97 AX100:AZ100 BC100:BD100 BF100 AX103:AZ103 BC103:BD103 BF103 AX106:AZ107 BC106:BD107 BF106:BF107 AX110:AZ110 BC110:BD110 BF110 AX113:AZ114 BC113:BD114 BF113:BF114 AX117:AZ118 BC117:BD118 BF117:BF118 AX121:AZ122 BC121:BD122 BF121:BF122 AX125:AZ125 BC125:BD125 BF125 AX128:AZ128 BC128:BD128 BF128 AX131:AZ131 BC131:BD131 BF131 AX134:AZ134 BC134:BD134 BF134 AX137:AZ137 BC137:BD137 BF137 AX140:AZ140 BC140:BD140 BF140 AX143:AZ143 BC143:BD143 BF143 AX146:AZ146 BC146:BD146 BF146 AX149:AZ149 BC149:BD149 BF149 AX152:AZ152 BC152:BD152 BF152 AX155:AZ155 BC155:BD155 BF155 AX158:AZ159 BC158:BD159 BF158:BF159 AX162:AZ162 BC162:BD162 BF162 AX165:AZ165 BC165:BD165 BF165 AX168:AZ168 BC168:BD168 BF168 AX171:AZ171 BC171:BD171 BF171 AX174:AZ174 BC174:BD174 BF174 AX177:AZ177 BC177:BD177 BF177 AX180:AZ180 BC180:BD180 BF180 AX183:AZ183 BC183:BD183 BF183 AX186:AZ186 BC186:BD186 BF186 AX189:AZ189 BC189:BD189 BF189 AX192:AZ192 BC192:BD192 BF192 AX195:AZ196 BC195:BD196 BF195:BF196 AX199:AZ200 BC199:BD200 BF199:BF200 AX203:AZ203 BC203:BD203 BF203 AX206:AZ206 BC206:BD206 BF206 AX209:AZ209 BC209:BD209 BF209 AX212:AZ213 BC212:BD213 BF212:BF213 AX216:AZ216 BC216:BD216 BF216 AX219:AZ220 BC219:BD220 BF219:BF220 AX223:AZ224 BC223:BD224 BF223:BF224 AX227:AZ228 BC227:BD228 BF227:BF228 AX231:AZ232 BC231:BD232 BF231:BF232 AX235:AZ236 BC235:BD236 BF235:BF236 AX239:AZ239 BC239:BD239 BF239 AX242:AZ242 BC242:BD242 BF242 AX245:AZ245 BC245:BD245 BF245 AX248:AZ248 BC248:BD248 BF248 AX251:AZ251 BC251:BD251 BF251 AX254:AZ254 BC254:BD254 BF254 AX257:AZ257 BC257:BD257 BF257 AX260:AZ260 BC260:BD260 BF260 AX263:AZ264 BC263:BD264 BF263:BF264 AX267:AZ268 BC267:BD268 BF267:BF268 AX271:AZ271 BC271:BD271 BF271 AX274:AZ275 BC274:BD275 BF274:BF275 AX278:AZ279 BC278:BD279 BF278:BF279 AX282:AZ283 BC282:BD283 BF282:BF283 AX286:AZ286 BC286:BD286 BF286 AX289:AZ289 BC289:BD289 BF289" type="decimal">
      <formula1>0</formula1>
      <formula2>1E+024</formula2>
    </dataValidation>
    <dataValidation allowBlank="true" error="Допускается ввод не более 900 символов!" errorStyle="stop" errorTitle="Ошибка" operator="lessThan" showDropDown="false" showErrorMessage="true" showInputMessage="true" sqref="BE53:BE54 BG53:BH54 BE57:BE58 BG57:BH58 BE61:BE62 BG61:BH62 BE65 BG65:BH65 BE68 BG68:BH68 BE71 BG71:BH71 BE74 BG74:BH74 BE77:BE78 BG77:BH78 BE81:BE82 BG81:BH82 BE85:BE86 BG85:BH86 BE89 BG89:BH89 BE92:BE93 BG92:BH93 BE96:BE97 BG96:BH97 BE100 BG100:BH100 BE103 BG103:BH103 BE106:BE107 BG106:BH107 BE110 BG110:BH110 BE113:BE114 BG113:BH114 BE117:BE118 BG117:BH118 BE121:BE122 BG121:BH122 BE125 BG125:BH125 BE128 BG128:BH128 BE131 BG131:BH131 BE134 BG134:BH134 BE137 BG137:BH137 BE140 BG140:BH140 BE143 BG143:BH143 BE146 BG146:BH146 BE149 BG149:BH149 BE152 BG152:BH152 BE155 BG155:BH155 BE158:BE159 BG158:BH159 BE162 BG162:BH162 BE165 BG165:BH165 BE168 BG168:BH168 BE171 BG171:BH171 BE174 BG174:BH174 BE177 BG177:BH177 BE180 BG180:BH180 BE183 BG183:BH183 BE186 BG186:BH186 BE189 BG189:BH189 BE192 BG192:BH192 BE195:BE196 BG195:BH196 BE199:BE200 BG199:BH200 BE203 BG203:BH203 BE206 BG206:BH206 BE209 BG209:BH209 BE212:BE213 BG212:BH213 BE216 BG216:BH216 BE219:BE220 BG219:BH220 BE223:BE224 BG223:BH224 BE227:BE228 BG227:BH228 BE231:BE232 BG231:BH232 BE235:BE236 BG235:BH236 BE239 BG239:BH239 BE242 BG242:BH242 BE245 BG245:BH245 BE248 BG248:BH248 BE251 BG251:BH251 BE254 BG254:BH254 BE257 BG257:BH257 BE260 BG260:BH260 BE263:BE264 BG263:BH264 BE267:BE268 BG267:BH268 BE271 BG271:BH271 BE274:BE275 BG274:BH275 BE278:BE279 BG278:BH279 BE282:BE283 BG282:BH283 BE286 BG286:BH286 BE289 BG289:BH289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1:AH24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I13" activeCellId="0" sqref="I13"/>
    </sheetView>
  </sheetViews>
  <sheetFormatPr defaultColWidth="9.125" defaultRowHeight="10.5" zeroHeight="false" outlineLevelRow="0" outlineLevelCol="0"/>
  <cols>
    <col collapsed="false" customWidth="true" hidden="true" outlineLevel="0" max="2" min="1" style="248" width="2.7"/>
    <col collapsed="false" customWidth="true" hidden="false" outlineLevel="0" max="3" min="3" style="248" width="1.56"/>
    <col collapsed="false" customWidth="true" hidden="false" outlineLevel="0" max="4" min="4" style="248" width="5.71"/>
    <col collapsed="false" customWidth="true" hidden="false" outlineLevel="0" max="5" min="5" style="248" width="39.57"/>
    <col collapsed="false" customWidth="true" hidden="false" outlineLevel="0" max="9" min="6" style="248" width="13.71"/>
    <col collapsed="false" customWidth="true" hidden="false" outlineLevel="0" max="11" min="10" style="248" width="13.57"/>
    <col collapsed="false" customWidth="true" hidden="false" outlineLevel="0" max="19" min="12" style="248" width="13.71"/>
    <col collapsed="false" customWidth="false" hidden="false" outlineLevel="0" max="1024" min="20" style="248" width="9.14"/>
  </cols>
  <sheetData>
    <row r="1" customFormat="false" ht="10.5" hidden="true" customHeight="true" outlineLevel="0" collapsed="false">
      <c r="F1" s="249" t="s">
        <v>286</v>
      </c>
      <c r="G1" s="249" t="s">
        <v>287</v>
      </c>
      <c r="H1" s="249" t="s">
        <v>288</v>
      </c>
      <c r="I1" s="249" t="s">
        <v>289</v>
      </c>
      <c r="J1" s="249" t="s">
        <v>290</v>
      </c>
      <c r="K1" s="249" t="s">
        <v>291</v>
      </c>
      <c r="L1" s="249" t="s">
        <v>292</v>
      </c>
      <c r="M1" s="249" t="s">
        <v>293</v>
      </c>
      <c r="N1" s="249" t="s">
        <v>294</v>
      </c>
      <c r="O1" s="249" t="s">
        <v>295</v>
      </c>
      <c r="P1" s="249" t="s">
        <v>296</v>
      </c>
      <c r="Q1" s="249" t="s">
        <v>297</v>
      </c>
      <c r="R1" s="249" t="s">
        <v>298</v>
      </c>
      <c r="S1" s="249" t="s">
        <v>299</v>
      </c>
    </row>
    <row r="2" customFormat="false" ht="14.25" hidden="true" customHeight="true" outlineLevel="0" collapsed="false">
      <c r="D2" s="250"/>
      <c r="E2" s="250"/>
      <c r="F2" s="251" t="n">
        <v>1</v>
      </c>
      <c r="G2" s="251" t="n">
        <v>0</v>
      </c>
      <c r="H2" s="251" t="n">
        <v>1</v>
      </c>
      <c r="I2" s="251" t="n">
        <v>0</v>
      </c>
      <c r="J2" s="251" t="n">
        <v>1</v>
      </c>
      <c r="K2" s="251" t="n">
        <v>0</v>
      </c>
      <c r="L2" s="251" t="n">
        <v>1</v>
      </c>
      <c r="M2" s="251" t="n">
        <v>0</v>
      </c>
      <c r="N2" s="251" t="n">
        <v>1</v>
      </c>
      <c r="O2" s="251" t="n">
        <v>0</v>
      </c>
      <c r="P2" s="251" t="n">
        <v>1</v>
      </c>
      <c r="Q2" s="251" t="n">
        <v>0</v>
      </c>
      <c r="R2" s="251" t="n">
        <v>1</v>
      </c>
      <c r="S2" s="251" t="n">
        <v>0</v>
      </c>
    </row>
    <row r="3" customFormat="false" ht="18" hidden="false" customHeight="true" outlineLevel="0" collapsed="false">
      <c r="D3" s="252" t="e">
        <f aca="false">"Информация о реализации инвестиционных программ и показатели качества, надежности и энергетической эффективности за " &amp; #NAME? &amp; " год в сфере теплоснабжения"</f>
        <v>#N/A</v>
      </c>
      <c r="E3" s="252"/>
    </row>
    <row r="4" customFormat="false" ht="3.75" hidden="false" customHeight="true" outlineLevel="0" collapsed="false"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</row>
    <row r="5" customFormat="false" ht="14.25" hidden="false" customHeight="true" outlineLevel="0" collapsed="false">
      <c r="C5" s="250"/>
      <c r="D5" s="253" t="s">
        <v>300</v>
      </c>
      <c r="E5" s="253" t="s">
        <v>301</v>
      </c>
      <c r="F5" s="254" t="s">
        <v>302</v>
      </c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</row>
    <row r="6" customFormat="false" ht="14.25" hidden="false" customHeight="true" outlineLevel="0" collapsed="false">
      <c r="C6" s="250"/>
      <c r="D6" s="253"/>
      <c r="E6" s="253"/>
      <c r="F6" s="255" t="s">
        <v>303</v>
      </c>
      <c r="G6" s="255"/>
      <c r="H6" s="255"/>
      <c r="I6" s="255"/>
      <c r="J6" s="256" t="s">
        <v>304</v>
      </c>
      <c r="K6" s="256"/>
      <c r="L6" s="256"/>
      <c r="M6" s="256"/>
      <c r="N6" s="256"/>
      <c r="O6" s="256"/>
      <c r="P6" s="256"/>
      <c r="Q6" s="256"/>
      <c r="R6" s="256"/>
      <c r="S6" s="256"/>
    </row>
    <row r="7" customFormat="false" ht="30" hidden="false" customHeight="true" outlineLevel="0" collapsed="false">
      <c r="C7" s="250"/>
      <c r="D7" s="253"/>
      <c r="E7" s="253"/>
      <c r="F7" s="257" t="s">
        <v>305</v>
      </c>
      <c r="G7" s="257"/>
      <c r="H7" s="257"/>
      <c r="I7" s="257"/>
      <c r="J7" s="258" t="s">
        <v>306</v>
      </c>
      <c r="K7" s="258"/>
      <c r="L7" s="258" t="s">
        <v>307</v>
      </c>
      <c r="M7" s="258"/>
      <c r="N7" s="258"/>
      <c r="O7" s="258"/>
      <c r="P7" s="259" t="s">
        <v>308</v>
      </c>
      <c r="Q7" s="259"/>
      <c r="R7" s="259"/>
      <c r="S7" s="259"/>
    </row>
    <row r="8" customFormat="false" ht="42" hidden="false" customHeight="true" outlineLevel="0" collapsed="false">
      <c r="C8" s="250"/>
      <c r="D8" s="253"/>
      <c r="E8" s="253"/>
      <c r="F8" s="260" t="s">
        <v>309</v>
      </c>
      <c r="G8" s="260"/>
      <c r="H8" s="260" t="s">
        <v>310</v>
      </c>
      <c r="I8" s="260"/>
      <c r="J8" s="258"/>
      <c r="K8" s="258"/>
      <c r="L8" s="258" t="s">
        <v>311</v>
      </c>
      <c r="M8" s="258"/>
      <c r="N8" s="258" t="s">
        <v>312</v>
      </c>
      <c r="O8" s="258"/>
      <c r="P8" s="258" t="s">
        <v>311</v>
      </c>
      <c r="Q8" s="258"/>
      <c r="R8" s="258" t="s">
        <v>313</v>
      </c>
      <c r="S8" s="258"/>
    </row>
    <row r="9" customFormat="false" ht="14.25" hidden="false" customHeight="true" outlineLevel="0" collapsed="false">
      <c r="C9" s="250"/>
      <c r="D9" s="253"/>
      <c r="E9" s="253"/>
      <c r="F9" s="260" t="s">
        <v>314</v>
      </c>
      <c r="G9" s="260"/>
      <c r="H9" s="260" t="s">
        <v>315</v>
      </c>
      <c r="I9" s="260"/>
      <c r="J9" s="258" t="s">
        <v>316</v>
      </c>
      <c r="K9" s="258"/>
      <c r="L9" s="258" t="s">
        <v>317</v>
      </c>
      <c r="M9" s="258"/>
      <c r="N9" s="258" t="s">
        <v>318</v>
      </c>
      <c r="O9" s="258"/>
      <c r="P9" s="258" t="s">
        <v>319</v>
      </c>
      <c r="Q9" s="258"/>
      <c r="R9" s="258" t="s">
        <v>320</v>
      </c>
      <c r="S9" s="258"/>
    </row>
    <row r="10" customFormat="false" ht="62.25" hidden="false" customHeight="true" outlineLevel="0" collapsed="false">
      <c r="C10" s="250"/>
      <c r="D10" s="253"/>
      <c r="E10" s="253"/>
      <c r="F10" s="261" t="e">
        <f aca="false">"Факт (" &amp; #NAME? &amp; ", I полугодие)"</f>
        <v>#N/A</v>
      </c>
      <c r="G10" s="262" t="e">
        <f aca="false">"Факт (" &amp; #NAME? &amp; "," &amp; #NAME? &amp; ")"</f>
        <v>#N/A</v>
      </c>
      <c r="H10" s="261" t="e">
        <f aca="false">"Факт (" &amp; #NAME? &amp; ", I полугодие)"</f>
        <v>#N/A</v>
      </c>
      <c r="I10" s="262" t="e">
        <f aca="false">"Факт (" &amp; #NAME? &amp; "," &amp; #NAME? &amp; ")"</f>
        <v>#N/A</v>
      </c>
      <c r="J10" s="263" t="e">
        <f aca="false">"Факт (" &amp; #NAME? &amp; ", I полугодие)"</f>
        <v>#N/A</v>
      </c>
      <c r="K10" s="262" t="e">
        <f aca="false">"Факт (" &amp; #NAME? &amp; "," &amp; #NAME? &amp; ")"</f>
        <v>#N/A</v>
      </c>
      <c r="L10" s="263" t="e">
        <f aca="false">"Факт (" &amp; #NAME? &amp; ", I полугодие)"</f>
        <v>#N/A</v>
      </c>
      <c r="M10" s="262" t="e">
        <f aca="false">"Факт (" &amp; #NAME? &amp; "," &amp; #NAME? &amp; ")"</f>
        <v>#N/A</v>
      </c>
      <c r="N10" s="263" t="e">
        <f aca="false">"Факт (" &amp; #NAME? &amp; ", I полугодие)"</f>
        <v>#N/A</v>
      </c>
      <c r="O10" s="262" t="e">
        <f aca="false">"Факт (" &amp; #NAME? &amp; "," &amp; #NAME? &amp; ")"</f>
        <v>#N/A</v>
      </c>
      <c r="P10" s="263" t="e">
        <f aca="false">"Факт (" &amp; #NAME? &amp; ", I полугодие)"</f>
        <v>#N/A</v>
      </c>
      <c r="Q10" s="262" t="e">
        <f aca="false">"Факт (" &amp; #NAME? &amp; "," &amp; #NAME? &amp; ")"</f>
        <v>#N/A</v>
      </c>
      <c r="R10" s="263" t="e">
        <f aca="false">"Факт (" &amp; #NAME? &amp; ", I полугодие)"</f>
        <v>#N/A</v>
      </c>
      <c r="S10" s="264" t="e">
        <f aca="false">"Факт (" &amp; #NAME? &amp; "," &amp; #NAME? &amp; ")"</f>
        <v>#N/A</v>
      </c>
    </row>
    <row r="11" s="250" customFormat="true" ht="12.75" hidden="true" customHeight="true" outlineLevel="0" collapsed="false"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</row>
    <row r="12" customFormat="false" ht="15" hidden="false" customHeight="true" outlineLevel="0" collapsed="false">
      <c r="C12" s="250"/>
      <c r="D12" s="266" t="n">
        <v>1</v>
      </c>
      <c r="E12" s="267" t="s">
        <v>321</v>
      </c>
      <c r="F12" s="268" t="n">
        <v>0</v>
      </c>
      <c r="G12" s="269" t="n">
        <v>0</v>
      </c>
      <c r="H12" s="268" t="n">
        <v>0</v>
      </c>
      <c r="I12" s="269" t="n">
        <v>0</v>
      </c>
      <c r="J12" s="268" t="n">
        <v>0</v>
      </c>
      <c r="K12" s="269"/>
      <c r="L12" s="268" t="n">
        <v>0</v>
      </c>
      <c r="M12" s="269"/>
      <c r="N12" s="268" t="n">
        <v>0</v>
      </c>
      <c r="O12" s="269"/>
      <c r="P12" s="268" t="n">
        <v>0</v>
      </c>
      <c r="Q12" s="269"/>
      <c r="R12" s="268" t="n">
        <v>0</v>
      </c>
      <c r="S12" s="270"/>
      <c r="T12" s="271"/>
      <c r="U12" s="271"/>
      <c r="V12" s="271"/>
      <c r="W12" s="271"/>
      <c r="X12" s="271"/>
      <c r="Y12" s="271"/>
      <c r="Z12" s="271"/>
      <c r="AA12" s="271"/>
      <c r="AB12" s="271"/>
      <c r="AC12" s="250"/>
      <c r="AD12" s="250"/>
      <c r="AE12" s="250"/>
      <c r="AF12" s="250"/>
      <c r="AG12" s="250"/>
      <c r="AH12" s="250"/>
    </row>
    <row r="13" customFormat="false" ht="12.75" hidden="false" customHeight="true" outlineLevel="0" collapsed="false">
      <c r="C13" s="250"/>
      <c r="D13" s="272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4"/>
    </row>
    <row r="14" customFormat="false" ht="10.5" hidden="false" customHeight="false" outlineLevel="0" collapsed="false"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</row>
    <row r="15" customFormat="false" ht="10.5" hidden="false" customHeight="false" outlineLevel="0" collapsed="false">
      <c r="E15" s="276"/>
    </row>
    <row r="16" customFormat="false" ht="10.5" hidden="false" customHeight="false" outlineLevel="0" collapsed="false">
      <c r="E16" s="277"/>
    </row>
    <row r="17" customFormat="false" ht="10.5" hidden="false" customHeight="false" outlineLevel="0" collapsed="false">
      <c r="E17" s="278"/>
    </row>
    <row r="18" customFormat="false" ht="12.75" hidden="false" customHeight="false" outlineLevel="0" collapsed="false">
      <c r="D18" s="279"/>
      <c r="E18" s="278"/>
    </row>
    <row r="19" customFormat="false" ht="12.75" hidden="false" customHeight="false" outlineLevel="0" collapsed="false">
      <c r="D19" s="279"/>
      <c r="E19" s="278"/>
    </row>
    <row r="20" customFormat="false" ht="12.75" hidden="false" customHeight="false" outlineLevel="0" collapsed="false">
      <c r="D20" s="279"/>
      <c r="E20" s="278"/>
    </row>
    <row r="21" customFormat="false" ht="12.75" hidden="false" customHeight="false" outlineLevel="0" collapsed="false">
      <c r="D21" s="279"/>
      <c r="E21" s="278"/>
    </row>
    <row r="22" customFormat="false" ht="12.75" hidden="false" customHeight="false" outlineLevel="0" collapsed="false">
      <c r="D22" s="279"/>
      <c r="E22" s="278"/>
    </row>
    <row r="23" customFormat="false" ht="12.75" hidden="false" customHeight="false" outlineLevel="0" collapsed="false">
      <c r="D23" s="279"/>
      <c r="E23" s="278"/>
    </row>
    <row r="24" customFormat="false" ht="10.5" hidden="false" customHeight="false" outlineLevel="0" collapsed="false">
      <c r="E24" s="278"/>
    </row>
  </sheetData>
  <sheetProtection sheet="true" password="fa9c" objects="true" scenarios="true" formatColumns="false" formatRows="false" autoFilter="false"/>
  <mergeCells count="22">
    <mergeCell ref="D5:D10"/>
    <mergeCell ref="E5:E10"/>
    <mergeCell ref="F5:S5"/>
    <mergeCell ref="F6:I6"/>
    <mergeCell ref="J6:S6"/>
    <mergeCell ref="F7:I7"/>
    <mergeCell ref="J7:K8"/>
    <mergeCell ref="L7:O7"/>
    <mergeCell ref="P7:S7"/>
    <mergeCell ref="F8:G8"/>
    <mergeCell ref="H8:I8"/>
    <mergeCell ref="L8:M8"/>
    <mergeCell ref="N8:O8"/>
    <mergeCell ref="P8:Q8"/>
    <mergeCell ref="R8:S8"/>
    <mergeCell ref="F9:G9"/>
    <mergeCell ref="H9:I9"/>
    <mergeCell ref="J9:K9"/>
    <mergeCell ref="L9:M9"/>
    <mergeCell ref="N9:O9"/>
    <mergeCell ref="P9:Q9"/>
    <mergeCell ref="R9:S9"/>
  </mergeCells>
  <dataValidations count="3">
    <dataValidation allowBlank="true" error="для выбора выполните двойной щелчок по ячейке" errorStyle="stop" operator="between" prompt="Для выбора выполните двойной щелчок левой клавиши мыши по соответствующей ячейке." showDropDown="true" showErrorMessage="false" showInputMessage="false" sqref="E12" type="none">
      <formula1>0</formula1>
      <formula2>0</formula2>
    </dataValidation>
    <dataValidation allowBlank="true" error="Допускается ввод только неотрицательных чисел!" errorStyle="stop" errorTitle="Ошибка" operator="between" showDropDown="false" showErrorMessage="true" showInputMessage="false" sqref="F12 H12 J12 L12 N12 P12 R12" type="decimal">
      <formula1>0</formula1>
      <formula2>1E+038</formula2>
    </dataValidation>
    <dataValidation allowBlank="true" error="Допускается ввод только действительных чисел!" errorStyle="stop" errorTitle="Ошибка" operator="between" showDropDown="false" showErrorMessage="true" showInputMessage="false" sqref="G12 I12 K12 M12 O12 Q12 S12" type="decimal">
      <formula1>-1E+024</formula1>
      <formula2>1E+024</formula2>
    </dataValidation>
  </dataValidations>
  <printOptions headings="false" gridLines="false" gridLinesSet="true" horizontalCentered="false" verticalCentered="false"/>
  <pageMargins left="1" right="1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1:E9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280" width="9.14"/>
    <col collapsed="false" customWidth="true" hidden="false" outlineLevel="0" max="3" min="3" style="281" width="5.28"/>
    <col collapsed="false" customWidth="true" hidden="false" outlineLevel="0" max="4" min="4" style="280" width="6.28"/>
    <col collapsed="false" customWidth="true" hidden="false" outlineLevel="0" max="5" min="5" style="280" width="94.86"/>
    <col collapsed="false" customWidth="false" hidden="false" outlineLevel="0" max="1024" min="6" style="280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>
      <c r="D3" s="282"/>
      <c r="E3" s="282"/>
    </row>
    <row r="4" s="283" customFormat="true" ht="12" hidden="false" customHeight="true" outlineLevel="0" collapsed="false">
      <c r="C4" s="284"/>
      <c r="D4" s="285" t="s">
        <v>322</v>
      </c>
      <c r="E4" s="286"/>
    </row>
    <row r="5" s="283" customFormat="true" ht="12" hidden="false" customHeight="true" outlineLevel="0" collapsed="false">
      <c r="C5" s="284"/>
      <c r="D5" s="287" t="e">
        <f aca="false">#NAME? &amp; " " &amp; #NAME?</f>
        <v>#N/A</v>
      </c>
      <c r="E5" s="287"/>
    </row>
    <row r="6" s="283" customFormat="true" ht="12" hidden="false" customHeight="true" outlineLevel="0" collapsed="false">
      <c r="C6" s="284"/>
      <c r="D6" s="288"/>
      <c r="E6" s="288"/>
    </row>
    <row r="7" s="283" customFormat="true" ht="15" hidden="false" customHeight="true" outlineLevel="0" collapsed="false">
      <c r="C7" s="284"/>
      <c r="D7" s="289" t="s">
        <v>91</v>
      </c>
      <c r="E7" s="290" t="s">
        <v>323</v>
      </c>
    </row>
    <row r="8" customFormat="false" ht="15" hidden="true" customHeight="true" outlineLevel="0" collapsed="false">
      <c r="C8" s="291"/>
      <c r="D8" s="292" t="n">
        <v>0</v>
      </c>
      <c r="E8" s="293"/>
    </row>
    <row r="9" customFormat="false" ht="15" hidden="false" customHeight="true" outlineLevel="0" collapsed="false">
      <c r="C9" s="291"/>
      <c r="D9" s="294"/>
      <c r="E9" s="295" t="s">
        <v>324</v>
      </c>
    </row>
  </sheetData>
  <sheetProtection sheet="true" objects="true" scenarios="true" formatColumns="false" formatRows="false" autoFilter="false"/>
  <dataValidations count="1">
    <dataValidation allowBlank="true" error="Допускается ввод не более 900 символов!" errorStyle="stop" errorTitle="Ошибка" operator="lessThanOrEqual" showDropDown="false" showErrorMessage="true" showInputMessage="true" sqref="E8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5" activeCellId="0" sqref="B5"/>
    </sheetView>
  </sheetViews>
  <sheetFormatPr defaultColWidth="9.125" defaultRowHeight="11.25" zeroHeight="false" outlineLevelRow="0" outlineLevelCol="0"/>
  <cols>
    <col collapsed="false" customWidth="true" hidden="false" outlineLevel="0" max="1" min="1" style="296" width="4.71"/>
    <col collapsed="false" customWidth="true" hidden="false" outlineLevel="0" max="2" min="2" style="296" width="27.28"/>
    <col collapsed="false" customWidth="true" hidden="false" outlineLevel="0" max="3" min="3" style="296" width="103.29"/>
    <col collapsed="false" customWidth="true" hidden="false" outlineLevel="0" max="4" min="4" style="296" width="17.71"/>
    <col collapsed="false" customWidth="false" hidden="false" outlineLevel="0" max="1024" min="5" style="296" width="9.14"/>
  </cols>
  <sheetData>
    <row r="2" customFormat="false" ht="20.1" hidden="false" customHeight="true" outlineLevel="0" collapsed="false">
      <c r="B2" s="297" t="s">
        <v>325</v>
      </c>
      <c r="C2" s="297"/>
      <c r="D2" s="297"/>
    </row>
    <row r="4" customFormat="false" ht="21.75" hidden="false" customHeight="true" outlineLevel="0" collapsed="false">
      <c r="B4" s="298" t="s">
        <v>326</v>
      </c>
      <c r="C4" s="298" t="s">
        <v>327</v>
      </c>
      <c r="D4" s="298" t="s">
        <v>30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I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0" activeCellId="0" sqref="J40"/>
    </sheetView>
  </sheetViews>
  <sheetFormatPr defaultColWidth="9.125" defaultRowHeight="11.25" zeroHeight="false" outlineLevelRow="0" outlineLevelCol="0"/>
  <cols>
    <col collapsed="false" customWidth="true" hidden="false" outlineLevel="0" max="1" min="1" style="299" width="32.57"/>
    <col collapsed="false" customWidth="true" hidden="false" outlineLevel="0" max="2" min="2" style="300" width="9"/>
    <col collapsed="false" customWidth="true" hidden="false" outlineLevel="0" max="3" min="3" style="300" width="12.15"/>
    <col collapsed="false" customWidth="true" hidden="false" outlineLevel="0" max="4" min="4" style="300" width="10.56"/>
    <col collapsed="false" customWidth="true" hidden="false" outlineLevel="0" max="5" min="5" style="300" width="6.72"/>
    <col collapsed="false" customWidth="false" hidden="false" outlineLevel="0" max="6" min="6" style="301" width="9.14"/>
    <col collapsed="false" customWidth="true" hidden="false" outlineLevel="0" max="7" min="7" style="301" width="14.14"/>
    <col collapsed="false" customWidth="true" hidden="false" outlineLevel="0" max="8" min="8" style="301" width="19.57"/>
    <col collapsed="false" customWidth="true" hidden="false" outlineLevel="0" max="9" min="9" style="301" width="20.43"/>
    <col collapsed="false" customWidth="false" hidden="false" outlineLevel="0" max="1024" min="10" style="301" width="9.14"/>
  </cols>
  <sheetData>
    <row r="1" customFormat="false" ht="12" hidden="false" customHeight="true" outlineLevel="0" collapsed="false">
      <c r="A1" s="302" t="s">
        <v>328</v>
      </c>
      <c r="B1" s="303" t="s">
        <v>329</v>
      </c>
      <c r="C1" s="303" t="s">
        <v>330</v>
      </c>
      <c r="D1" s="303" t="s">
        <v>331</v>
      </c>
      <c r="E1" s="303" t="s">
        <v>332</v>
      </c>
      <c r="G1" s="303" t="s">
        <v>333</v>
      </c>
      <c r="H1" s="303" t="s">
        <v>334</v>
      </c>
      <c r="I1" s="303" t="s">
        <v>335</v>
      </c>
    </row>
    <row r="2" customFormat="false" ht="11.25" hidden="false" customHeight="false" outlineLevel="0" collapsed="false">
      <c r="A2" s="304" t="s">
        <v>336</v>
      </c>
      <c r="B2" s="300" t="s">
        <v>337</v>
      </c>
      <c r="C2" s="300" t="s">
        <v>338</v>
      </c>
      <c r="D2" s="300" t="s">
        <v>339</v>
      </c>
      <c r="E2" s="300" t="s">
        <v>178</v>
      </c>
      <c r="G2" s="301" t="s">
        <v>163</v>
      </c>
      <c r="H2" s="301" t="s">
        <v>340</v>
      </c>
      <c r="I2" s="95" t="s">
        <v>341</v>
      </c>
    </row>
    <row r="3" customFormat="false" ht="12" hidden="false" customHeight="true" outlineLevel="0" collapsed="false">
      <c r="A3" s="304" t="s">
        <v>342</v>
      </c>
      <c r="B3" s="300" t="s">
        <v>343</v>
      </c>
      <c r="C3" s="300" t="s">
        <v>344</v>
      </c>
      <c r="D3" s="300" t="s">
        <v>345</v>
      </c>
      <c r="E3" s="300" t="s">
        <v>55</v>
      </c>
      <c r="G3" s="301" t="s">
        <v>281</v>
      </c>
      <c r="H3" s="301" t="s">
        <v>346</v>
      </c>
      <c r="I3" s="95" t="s">
        <v>347</v>
      </c>
    </row>
    <row r="4" customFormat="false" ht="12" hidden="false" customHeight="true" outlineLevel="0" collapsed="false">
      <c r="A4" s="304" t="s">
        <v>348</v>
      </c>
      <c r="B4" s="300" t="s">
        <v>349</v>
      </c>
      <c r="C4" s="300" t="s">
        <v>350</v>
      </c>
      <c r="D4" s="300" t="s">
        <v>351</v>
      </c>
      <c r="G4" s="301" t="s">
        <v>282</v>
      </c>
      <c r="H4" s="301" t="s">
        <v>352</v>
      </c>
      <c r="I4" s="95" t="s">
        <v>353</v>
      </c>
    </row>
    <row r="5" customFormat="false" ht="12" hidden="false" customHeight="true" outlineLevel="0" collapsed="false">
      <c r="A5" s="304" t="s">
        <v>354</v>
      </c>
      <c r="B5" s="300" t="s">
        <v>355</v>
      </c>
      <c r="C5" s="300" t="s">
        <v>356</v>
      </c>
      <c r="D5" s="300" t="s">
        <v>357</v>
      </c>
    </row>
    <row r="6" customFormat="false" ht="12" hidden="false" customHeight="true" outlineLevel="0" collapsed="false">
      <c r="A6" s="304" t="s">
        <v>358</v>
      </c>
      <c r="B6" s="300" t="s">
        <v>359</v>
      </c>
      <c r="C6" s="300" t="s">
        <v>360</v>
      </c>
      <c r="D6" s="300" t="s">
        <v>361</v>
      </c>
    </row>
    <row r="7" customFormat="false" ht="12" hidden="false" customHeight="true" outlineLevel="0" collapsed="false">
      <c r="A7" s="304" t="s">
        <v>362</v>
      </c>
      <c r="B7" s="300" t="s">
        <v>363</v>
      </c>
      <c r="C7" s="300" t="s">
        <v>364</v>
      </c>
      <c r="D7" s="300" t="s">
        <v>365</v>
      </c>
    </row>
    <row r="8" customFormat="false" ht="12" hidden="false" customHeight="true" outlineLevel="0" collapsed="false">
      <c r="A8" s="304" t="s">
        <v>366</v>
      </c>
      <c r="B8" s="300" t="s">
        <v>367</v>
      </c>
      <c r="C8" s="300" t="s">
        <v>368</v>
      </c>
      <c r="D8" s="300" t="s">
        <v>369</v>
      </c>
    </row>
    <row r="9" customFormat="false" ht="12" hidden="false" customHeight="true" outlineLevel="0" collapsed="false">
      <c r="A9" s="304" t="s">
        <v>370</v>
      </c>
      <c r="B9" s="300" t="s">
        <v>371</v>
      </c>
      <c r="C9" s="300" t="s">
        <v>372</v>
      </c>
      <c r="D9" s="300" t="s">
        <v>373</v>
      </c>
    </row>
    <row r="10" customFormat="false" ht="12" hidden="false" customHeight="true" outlineLevel="0" collapsed="false">
      <c r="A10" s="304" t="s">
        <v>374</v>
      </c>
      <c r="B10" s="300" t="s">
        <v>375</v>
      </c>
      <c r="C10" s="300" t="s">
        <v>376</v>
      </c>
      <c r="D10" s="300" t="s">
        <v>377</v>
      </c>
    </row>
    <row r="11" customFormat="false" ht="12" hidden="false" customHeight="true" outlineLevel="0" collapsed="false">
      <c r="A11" s="304" t="s">
        <v>378</v>
      </c>
      <c r="B11" s="300" t="s">
        <v>379</v>
      </c>
      <c r="C11" s="300" t="s">
        <v>380</v>
      </c>
      <c r="D11" s="300" t="s">
        <v>381</v>
      </c>
    </row>
    <row r="12" customFormat="false" ht="11.25" hidden="false" customHeight="false" outlineLevel="0" collapsed="false">
      <c r="A12" s="304" t="s">
        <v>382</v>
      </c>
      <c r="B12" s="300" t="s">
        <v>383</v>
      </c>
      <c r="C12" s="300" t="s">
        <v>384</v>
      </c>
      <c r="D12" s="300" t="s">
        <v>385</v>
      </c>
    </row>
    <row r="13" customFormat="false" ht="11.25" hidden="false" customHeight="false" outlineLevel="0" collapsed="false">
      <c r="A13" s="304" t="s">
        <v>386</v>
      </c>
      <c r="B13" s="300" t="s">
        <v>387</v>
      </c>
      <c r="C13" s="300" t="s">
        <v>388</v>
      </c>
      <c r="D13" s="300" t="s">
        <v>389</v>
      </c>
    </row>
    <row r="14" customFormat="false" ht="12.75" hidden="false" customHeight="true" outlineLevel="0" collapsed="false">
      <c r="A14" s="304" t="s">
        <v>390</v>
      </c>
      <c r="B14" s="300" t="s">
        <v>391</v>
      </c>
      <c r="C14" s="300" t="s">
        <v>392</v>
      </c>
    </row>
    <row r="15" customFormat="false" ht="12.75" hidden="false" customHeight="true" outlineLevel="0" collapsed="false">
      <c r="A15" s="304" t="s">
        <v>393</v>
      </c>
      <c r="B15" s="300" t="s">
        <v>394</v>
      </c>
      <c r="C15" s="300" t="s">
        <v>395</v>
      </c>
    </row>
    <row r="16" customFormat="false" ht="11.25" hidden="false" customHeight="false" outlineLevel="0" collapsed="false">
      <c r="A16" s="304" t="s">
        <v>396</v>
      </c>
      <c r="B16" s="300" t="s">
        <v>397</v>
      </c>
      <c r="C16" s="300" t="s">
        <v>337</v>
      </c>
    </row>
    <row r="17" customFormat="false" ht="11.25" hidden="false" customHeight="false" outlineLevel="0" collapsed="false">
      <c r="A17" s="304" t="s">
        <v>398</v>
      </c>
      <c r="B17" s="300" t="s">
        <v>399</v>
      </c>
      <c r="C17" s="300" t="s">
        <v>343</v>
      </c>
    </row>
    <row r="18" customFormat="false" ht="11.25" hidden="false" customHeight="false" outlineLevel="0" collapsed="false">
      <c r="A18" s="304" t="s">
        <v>400</v>
      </c>
      <c r="B18" s="300" t="s">
        <v>401</v>
      </c>
      <c r="C18" s="300" t="s">
        <v>349</v>
      </c>
    </row>
    <row r="19" customFormat="false" ht="11.25" hidden="false" customHeight="false" outlineLevel="0" collapsed="false">
      <c r="A19" s="304" t="s">
        <v>402</v>
      </c>
      <c r="C19" s="300" t="s">
        <v>355</v>
      </c>
    </row>
    <row r="20" customFormat="false" ht="11.25" hidden="false" customHeight="false" outlineLevel="0" collapsed="false">
      <c r="A20" s="304" t="s">
        <v>403</v>
      </c>
      <c r="C20" s="300" t="s">
        <v>359</v>
      </c>
    </row>
    <row r="21" customFormat="false" ht="11.25" hidden="false" customHeight="false" outlineLevel="0" collapsed="false">
      <c r="A21" s="304" t="s">
        <v>404</v>
      </c>
      <c r="C21" s="300" t="s">
        <v>363</v>
      </c>
    </row>
    <row r="22" customFormat="false" ht="11.25" hidden="false" customHeight="false" outlineLevel="0" collapsed="false">
      <c r="A22" s="304" t="s">
        <v>405</v>
      </c>
      <c r="C22" s="300" t="s">
        <v>367</v>
      </c>
    </row>
    <row r="23" customFormat="false" ht="11.25" hidden="false" customHeight="false" outlineLevel="0" collapsed="false">
      <c r="A23" s="304" t="s">
        <v>406</v>
      </c>
      <c r="C23" s="300" t="s">
        <v>371</v>
      </c>
    </row>
    <row r="24" customFormat="false" ht="11.25" hidden="false" customHeight="false" outlineLevel="0" collapsed="false">
      <c r="A24" s="304" t="s">
        <v>407</v>
      </c>
      <c r="C24" s="300" t="s">
        <v>375</v>
      </c>
    </row>
    <row r="25" customFormat="false" ht="11.25" hidden="false" customHeight="false" outlineLevel="0" collapsed="false">
      <c r="A25" s="304" t="s">
        <v>408</v>
      </c>
      <c r="C25" s="300" t="s">
        <v>379</v>
      </c>
    </row>
    <row r="26" customFormat="false" ht="11.25" hidden="false" customHeight="false" outlineLevel="0" collapsed="false">
      <c r="A26" s="304" t="s">
        <v>409</v>
      </c>
      <c r="C26" s="300" t="s">
        <v>383</v>
      </c>
    </row>
    <row r="27" customFormat="false" ht="11.25" hidden="false" customHeight="false" outlineLevel="0" collapsed="false">
      <c r="A27" s="304" t="s">
        <v>410</v>
      </c>
      <c r="C27" s="300" t="s">
        <v>387</v>
      </c>
    </row>
    <row r="28" customFormat="false" ht="11.25" hidden="false" customHeight="false" outlineLevel="0" collapsed="false">
      <c r="A28" s="304" t="s">
        <v>411</v>
      </c>
      <c r="C28" s="300" t="s">
        <v>391</v>
      </c>
    </row>
    <row r="29" customFormat="false" ht="11.25" hidden="false" customHeight="false" outlineLevel="0" collapsed="false">
      <c r="A29" s="304" t="s">
        <v>412</v>
      </c>
      <c r="C29" s="300" t="s">
        <v>394</v>
      </c>
    </row>
    <row r="30" customFormat="false" ht="11.25" hidden="false" customHeight="false" outlineLevel="0" collapsed="false">
      <c r="A30" s="304" t="s">
        <v>413</v>
      </c>
      <c r="C30" s="300" t="s">
        <v>397</v>
      </c>
    </row>
    <row r="31" customFormat="false" ht="11.25" hidden="false" customHeight="false" outlineLevel="0" collapsed="false">
      <c r="A31" s="304" t="s">
        <v>414</v>
      </c>
      <c r="C31" s="300" t="s">
        <v>399</v>
      </c>
    </row>
    <row r="32" customFormat="false" ht="11.25" hidden="false" customHeight="false" outlineLevel="0" collapsed="false">
      <c r="A32" s="304" t="s">
        <v>415</v>
      </c>
      <c r="C32" s="300" t="s">
        <v>401</v>
      </c>
    </row>
    <row r="33" customFormat="false" ht="11.25" hidden="false" customHeight="false" outlineLevel="0" collapsed="false">
      <c r="A33" s="304" t="s">
        <v>416</v>
      </c>
      <c r="C33" s="300" t="s">
        <v>417</v>
      </c>
    </row>
    <row r="34" customFormat="false" ht="11.25" hidden="false" customHeight="false" outlineLevel="0" collapsed="false">
      <c r="A34" s="304" t="s">
        <v>418</v>
      </c>
      <c r="C34" s="300" t="s">
        <v>419</v>
      </c>
    </row>
    <row r="35" customFormat="false" ht="11.25" hidden="false" customHeight="false" outlineLevel="0" collapsed="false">
      <c r="A35" s="304" t="s">
        <v>420</v>
      </c>
      <c r="C35" s="300" t="s">
        <v>421</v>
      </c>
    </row>
    <row r="36" customFormat="false" ht="11.25" hidden="false" customHeight="false" outlineLevel="0" collapsed="false">
      <c r="A36" s="304" t="s">
        <v>422</v>
      </c>
      <c r="C36" s="300" t="s">
        <v>423</v>
      </c>
    </row>
    <row r="37" customFormat="false" ht="11.25" hidden="false" customHeight="false" outlineLevel="0" collapsed="false">
      <c r="A37" s="304" t="s">
        <v>424</v>
      </c>
      <c r="C37" s="300" t="s">
        <v>425</v>
      </c>
    </row>
    <row r="38" customFormat="false" ht="11.25" hidden="false" customHeight="false" outlineLevel="0" collapsed="false">
      <c r="A38" s="304" t="s">
        <v>426</v>
      </c>
      <c r="C38" s="300" t="s">
        <v>427</v>
      </c>
    </row>
    <row r="39" customFormat="false" ht="11.25" hidden="false" customHeight="false" outlineLevel="0" collapsed="false">
      <c r="A39" s="304" t="s">
        <v>428</v>
      </c>
      <c r="C39" s="300" t="s">
        <v>429</v>
      </c>
    </row>
    <row r="40" customFormat="false" ht="11.25" hidden="false" customHeight="false" outlineLevel="0" collapsed="false">
      <c r="A40" s="304" t="s">
        <v>430</v>
      </c>
      <c r="C40" s="300" t="s">
        <v>431</v>
      </c>
    </row>
    <row r="41" customFormat="false" ht="11.25" hidden="false" customHeight="false" outlineLevel="0" collapsed="false">
      <c r="A41" s="304" t="s">
        <v>432</v>
      </c>
      <c r="C41" s="300" t="s">
        <v>433</v>
      </c>
    </row>
    <row r="42" customFormat="false" ht="11.25" hidden="false" customHeight="false" outlineLevel="0" collapsed="false">
      <c r="A42" s="304" t="s">
        <v>434</v>
      </c>
      <c r="C42" s="300" t="s">
        <v>435</v>
      </c>
    </row>
    <row r="43" customFormat="false" ht="11.25" hidden="false" customHeight="false" outlineLevel="0" collapsed="false">
      <c r="A43" s="304" t="s">
        <v>436</v>
      </c>
      <c r="C43" s="300" t="s">
        <v>437</v>
      </c>
    </row>
    <row r="44" customFormat="false" ht="11.25" hidden="false" customHeight="false" outlineLevel="0" collapsed="false">
      <c r="A44" s="304" t="s">
        <v>438</v>
      </c>
      <c r="C44" s="300" t="s">
        <v>439</v>
      </c>
    </row>
    <row r="45" customFormat="false" ht="11.25" hidden="false" customHeight="false" outlineLevel="0" collapsed="false">
      <c r="A45" s="304" t="s">
        <v>440</v>
      </c>
      <c r="C45" s="300" t="s">
        <v>441</v>
      </c>
    </row>
    <row r="46" customFormat="false" ht="11.25" hidden="false" customHeight="false" outlineLevel="0" collapsed="false">
      <c r="A46" s="304" t="s">
        <v>442</v>
      </c>
      <c r="C46" s="300" t="s">
        <v>443</v>
      </c>
    </row>
    <row r="47" customFormat="false" ht="11.25" hidden="false" customHeight="false" outlineLevel="0" collapsed="false">
      <c r="A47" s="304" t="s">
        <v>444</v>
      </c>
      <c r="C47" s="300" t="s">
        <v>445</v>
      </c>
    </row>
    <row r="48" customFormat="false" ht="11.25" hidden="false" customHeight="false" outlineLevel="0" collapsed="false">
      <c r="A48" s="304" t="s">
        <v>446</v>
      </c>
      <c r="C48" s="300" t="s">
        <v>447</v>
      </c>
    </row>
    <row r="49" customFormat="false" ht="11.25" hidden="false" customHeight="false" outlineLevel="0" collapsed="false">
      <c r="A49" s="304" t="s">
        <v>448</v>
      </c>
      <c r="C49" s="300" t="s">
        <v>449</v>
      </c>
    </row>
    <row r="50" customFormat="false" ht="11.25" hidden="false" customHeight="false" outlineLevel="0" collapsed="false">
      <c r="A50" s="304" t="s">
        <v>450</v>
      </c>
      <c r="C50" s="300" t="s">
        <v>451</v>
      </c>
    </row>
    <row r="51" customFormat="false" ht="11.25" hidden="false" customHeight="false" outlineLevel="0" collapsed="false">
      <c r="A51" s="304" t="s">
        <v>452</v>
      </c>
      <c r="C51" s="300" t="s">
        <v>453</v>
      </c>
    </row>
    <row r="52" customFormat="false" ht="11.25" hidden="false" customHeight="false" outlineLevel="0" collapsed="false">
      <c r="A52" s="304" t="s">
        <v>454</v>
      </c>
      <c r="C52" s="300" t="s">
        <v>455</v>
      </c>
    </row>
    <row r="53" customFormat="false" ht="11.25" hidden="false" customHeight="false" outlineLevel="0" collapsed="false">
      <c r="A53" s="304" t="s">
        <v>456</v>
      </c>
    </row>
    <row r="54" customFormat="false" ht="11.25" hidden="false" customHeight="false" outlineLevel="0" collapsed="false">
      <c r="A54" s="304" t="s">
        <v>457</v>
      </c>
    </row>
    <row r="55" customFormat="false" ht="11.25" hidden="false" customHeight="false" outlineLevel="0" collapsed="false">
      <c r="A55" s="304" t="s">
        <v>458</v>
      </c>
    </row>
    <row r="56" customFormat="false" ht="11.25" hidden="false" customHeight="false" outlineLevel="0" collapsed="false">
      <c r="A56" s="304" t="s">
        <v>459</v>
      </c>
    </row>
    <row r="57" customFormat="false" ht="11.25" hidden="false" customHeight="false" outlineLevel="0" collapsed="false">
      <c r="A57" s="304" t="s">
        <v>460</v>
      </c>
    </row>
    <row r="58" customFormat="false" ht="11.25" hidden="false" customHeight="false" outlineLevel="0" collapsed="false">
      <c r="A58" s="304" t="s">
        <v>461</v>
      </c>
    </row>
    <row r="59" customFormat="false" ht="11.25" hidden="false" customHeight="false" outlineLevel="0" collapsed="false">
      <c r="A59" s="304" t="s">
        <v>462</v>
      </c>
    </row>
    <row r="60" customFormat="false" ht="11.25" hidden="false" customHeight="false" outlineLevel="0" collapsed="false">
      <c r="A60" s="304" t="s">
        <v>463</v>
      </c>
    </row>
    <row r="61" customFormat="false" ht="11.25" hidden="false" customHeight="false" outlineLevel="0" collapsed="false">
      <c r="A61" s="304" t="s">
        <v>464</v>
      </c>
    </row>
    <row r="62" customFormat="false" ht="11.25" hidden="false" customHeight="false" outlineLevel="0" collapsed="false">
      <c r="A62" s="304" t="s">
        <v>465</v>
      </c>
    </row>
    <row r="63" customFormat="false" ht="11.25" hidden="false" customHeight="false" outlineLevel="0" collapsed="false">
      <c r="A63" s="304" t="s">
        <v>466</v>
      </c>
    </row>
    <row r="64" customFormat="false" ht="11.25" hidden="false" customHeight="false" outlineLevel="0" collapsed="false">
      <c r="A64" s="304" t="s">
        <v>467</v>
      </c>
    </row>
    <row r="65" customFormat="false" ht="11.25" hidden="false" customHeight="false" outlineLevel="0" collapsed="false">
      <c r="A65" s="304" t="s">
        <v>468</v>
      </c>
    </row>
    <row r="66" customFormat="false" ht="11.25" hidden="false" customHeight="false" outlineLevel="0" collapsed="false">
      <c r="A66" s="304" t="s">
        <v>469</v>
      </c>
    </row>
    <row r="67" customFormat="false" ht="11.25" hidden="false" customHeight="false" outlineLevel="0" collapsed="false">
      <c r="A67" s="304" t="s">
        <v>470</v>
      </c>
    </row>
    <row r="68" customFormat="false" ht="11.25" hidden="false" customHeight="false" outlineLevel="0" collapsed="false">
      <c r="A68" s="304" t="s">
        <v>471</v>
      </c>
    </row>
    <row r="69" customFormat="false" ht="11.25" hidden="false" customHeight="false" outlineLevel="0" collapsed="false">
      <c r="A69" s="304" t="s">
        <v>472</v>
      </c>
    </row>
    <row r="70" customFormat="false" ht="11.25" hidden="false" customHeight="false" outlineLevel="0" collapsed="false">
      <c r="A70" s="304" t="s">
        <v>473</v>
      </c>
    </row>
    <row r="71" customFormat="false" ht="11.25" hidden="false" customHeight="false" outlineLevel="0" collapsed="false">
      <c r="A71" s="304" t="s">
        <v>474</v>
      </c>
    </row>
    <row r="72" customFormat="false" ht="11.25" hidden="false" customHeight="false" outlineLevel="0" collapsed="false">
      <c r="A72" s="304" t="s">
        <v>475</v>
      </c>
    </row>
    <row r="73" customFormat="false" ht="11.25" hidden="false" customHeight="false" outlineLevel="0" collapsed="false">
      <c r="A73" s="304" t="s">
        <v>476</v>
      </c>
    </row>
    <row r="74" customFormat="false" ht="11.25" hidden="false" customHeight="false" outlineLevel="0" collapsed="false">
      <c r="A74" s="304" t="s">
        <v>477</v>
      </c>
    </row>
    <row r="75" customFormat="false" ht="11.25" hidden="false" customHeight="false" outlineLevel="0" collapsed="false">
      <c r="A75" s="304" t="s">
        <v>478</v>
      </c>
    </row>
    <row r="76" customFormat="false" ht="11.25" hidden="false" customHeight="false" outlineLevel="0" collapsed="false">
      <c r="A76" s="304" t="s">
        <v>479</v>
      </c>
    </row>
    <row r="77" customFormat="false" ht="11.25" hidden="false" customHeight="false" outlineLevel="0" collapsed="false">
      <c r="A77" s="304" t="s">
        <v>480</v>
      </c>
    </row>
    <row r="78" customFormat="false" ht="11.25" hidden="false" customHeight="false" outlineLevel="0" collapsed="false">
      <c r="A78" s="304" t="s">
        <v>481</v>
      </c>
    </row>
    <row r="79" customFormat="false" ht="11.25" hidden="false" customHeight="false" outlineLevel="0" collapsed="false">
      <c r="A79" s="304" t="s">
        <v>482</v>
      </c>
    </row>
    <row r="80" customFormat="false" ht="11.25" hidden="false" customHeight="false" outlineLevel="0" collapsed="false">
      <c r="A80" s="304" t="s">
        <v>483</v>
      </c>
    </row>
    <row r="81" customFormat="false" ht="11.25" hidden="false" customHeight="false" outlineLevel="0" collapsed="false">
      <c r="A81" s="304" t="s">
        <v>484</v>
      </c>
    </row>
    <row r="82" customFormat="false" ht="11.25" hidden="false" customHeight="false" outlineLevel="0" collapsed="false">
      <c r="A82" s="304" t="s">
        <v>485</v>
      </c>
    </row>
    <row r="83" customFormat="false" ht="11.25" hidden="false" customHeight="false" outlineLevel="0" collapsed="false">
      <c r="A83" s="304" t="s">
        <v>486</v>
      </c>
    </row>
    <row r="84" customFormat="false" ht="11.25" hidden="false" customHeight="false" outlineLevel="0" collapsed="false">
      <c r="A84" s="304" t="s">
        <v>487</v>
      </c>
    </row>
    <row r="85" customFormat="false" ht="11.25" hidden="false" customHeight="false" outlineLevel="0" collapsed="false">
      <c r="A85" s="304" t="s">
        <v>488</v>
      </c>
    </row>
    <row r="86" customFormat="false" ht="11.25" hidden="false" customHeight="false" outlineLevel="0" collapsed="false">
      <c r="A86" s="304" t="s">
        <v>489</v>
      </c>
    </row>
    <row r="87" customFormat="false" ht="11.25" hidden="false" customHeight="false" outlineLevel="0" collapsed="false">
      <c r="A87" s="304" t="s">
        <v>35</v>
      </c>
    </row>
  </sheetData>
  <dataValidations count="1">
    <dataValidation allowBlank="true" error="Выберите значение из списка" errorStyle="stop" errorTitle="Ошибка" operator="between" prompt="Выберите значение из списка" showDropDown="false" showErrorMessage="false" showInputMessage="false" sqref="I2:I4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B2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6" activeCellId="0" sqref="H46"/>
    </sheetView>
  </sheetViews>
  <sheetFormatPr defaultColWidth="9.125" defaultRowHeight="11.25" zeroHeight="false" outlineLevelRow="0" outlineLevelCol="0"/>
  <cols>
    <col collapsed="false" customWidth="true" hidden="false" outlineLevel="0" max="1" min="1" style="305" width="36.28"/>
    <col collapsed="false" customWidth="true" hidden="false" outlineLevel="0" max="2" min="2" style="305" width="21.15"/>
    <col collapsed="false" customWidth="false" hidden="false" outlineLevel="0" max="1024" min="3" style="306" width="9.14"/>
  </cols>
  <sheetData>
    <row r="1" customFormat="false" ht="11.25" hidden="false" customHeight="false" outlineLevel="0" collapsed="false">
      <c r="A1" s="307" t="s">
        <v>490</v>
      </c>
      <c r="B1" s="307" t="s">
        <v>491</v>
      </c>
    </row>
    <row r="2" customFormat="false" ht="11.25" hidden="false" customHeight="false" outlineLevel="0" collapsed="false">
      <c r="A2" s="300" t="s">
        <v>492</v>
      </c>
      <c r="B2" s="300" t="s">
        <v>493</v>
      </c>
    </row>
    <row r="3" customFormat="false" ht="11.25" hidden="false" customHeight="false" outlineLevel="0" collapsed="false">
      <c r="A3" s="300" t="s">
        <v>494</v>
      </c>
      <c r="B3" s="300" t="s">
        <v>495</v>
      </c>
    </row>
    <row r="4" customFormat="false" ht="11.25" hidden="false" customHeight="false" outlineLevel="0" collapsed="false">
      <c r="A4" s="300" t="s">
        <v>496</v>
      </c>
      <c r="B4" s="300" t="s">
        <v>497</v>
      </c>
    </row>
    <row r="5" customFormat="false" ht="11.25" hidden="false" customHeight="false" outlineLevel="0" collapsed="false">
      <c r="A5" s="300" t="s">
        <v>498</v>
      </c>
      <c r="B5" s="300" t="s">
        <v>499</v>
      </c>
    </row>
    <row r="6" customFormat="false" ht="11.25" hidden="false" customHeight="false" outlineLevel="0" collapsed="false">
      <c r="A6" s="300" t="s">
        <v>500</v>
      </c>
      <c r="B6" s="300" t="s">
        <v>501</v>
      </c>
    </row>
    <row r="7" customFormat="false" ht="11.25" hidden="false" customHeight="false" outlineLevel="0" collapsed="false">
      <c r="A7" s="300" t="s">
        <v>322</v>
      </c>
      <c r="B7" s="300" t="s">
        <v>502</v>
      </c>
    </row>
    <row r="8" customFormat="false" ht="11.25" hidden="false" customHeight="false" outlineLevel="0" collapsed="false">
      <c r="A8" s="300" t="s">
        <v>503</v>
      </c>
      <c r="B8" s="300" t="s">
        <v>504</v>
      </c>
    </row>
    <row r="9" customFormat="false" ht="11.25" hidden="false" customHeight="false" outlineLevel="0" collapsed="false">
      <c r="A9" s="300"/>
      <c r="B9" s="300" t="s">
        <v>505</v>
      </c>
    </row>
    <row r="10" customFormat="false" ht="11.25" hidden="false" customHeight="false" outlineLevel="0" collapsed="false">
      <c r="A10" s="300"/>
      <c r="B10" s="300" t="s">
        <v>506</v>
      </c>
    </row>
    <row r="11" customFormat="false" ht="11.25" hidden="false" customHeight="false" outlineLevel="0" collapsed="false">
      <c r="A11" s="300"/>
      <c r="B11" s="300" t="s">
        <v>507</v>
      </c>
    </row>
    <row r="12" customFormat="false" ht="11.25" hidden="false" customHeight="false" outlineLevel="0" collapsed="false">
      <c r="A12" s="300"/>
      <c r="B12" s="300" t="s">
        <v>508</v>
      </c>
    </row>
    <row r="13" customFormat="false" ht="11.25" hidden="false" customHeight="false" outlineLevel="0" collapsed="false">
      <c r="A13" s="300"/>
      <c r="B13" s="300" t="s">
        <v>509</v>
      </c>
    </row>
    <row r="14" customFormat="false" ht="11.25" hidden="false" customHeight="false" outlineLevel="0" collapsed="false">
      <c r="A14" s="300"/>
      <c r="B14" s="300" t="s">
        <v>510</v>
      </c>
    </row>
    <row r="15" customFormat="false" ht="11.25" hidden="false" customHeight="false" outlineLevel="0" collapsed="false">
      <c r="A15" s="300"/>
      <c r="B15" s="300" t="s">
        <v>511</v>
      </c>
    </row>
    <row r="16" customFormat="false" ht="11.25" hidden="false" customHeight="false" outlineLevel="0" collapsed="false">
      <c r="A16" s="300"/>
      <c r="B16" s="300" t="s">
        <v>512</v>
      </c>
    </row>
    <row r="17" customFormat="false" ht="11.25" hidden="false" customHeight="false" outlineLevel="0" collapsed="false">
      <c r="A17" s="300"/>
      <c r="B17" s="300" t="s">
        <v>513</v>
      </c>
    </row>
    <row r="18" customFormat="false" ht="11.25" hidden="false" customHeight="false" outlineLevel="0" collapsed="false">
      <c r="A18" s="300"/>
      <c r="B18" s="300" t="s">
        <v>514</v>
      </c>
    </row>
    <row r="19" customFormat="false" ht="11.25" hidden="false" customHeight="false" outlineLevel="0" collapsed="false">
      <c r="A19" s="300"/>
      <c r="B19" s="300" t="s">
        <v>515</v>
      </c>
    </row>
    <row r="20" customFormat="false" ht="11.25" hidden="false" customHeight="false" outlineLevel="0" collapsed="false">
      <c r="A20" s="300"/>
      <c r="B20" s="300" t="s">
        <v>516</v>
      </c>
    </row>
    <row r="21" customFormat="false" ht="11.25" hidden="false" customHeight="false" outlineLevel="0" collapsed="false">
      <c r="A21" s="300"/>
      <c r="B21" s="300" t="s">
        <v>517</v>
      </c>
    </row>
    <row r="22" customFormat="false" ht="11.25" hidden="false" customHeight="false" outlineLevel="0" collapsed="false">
      <c r="A22" s="300"/>
      <c r="B22" s="300" t="s">
        <v>518</v>
      </c>
    </row>
    <row r="23" customFormat="false" ht="11.25" hidden="false" customHeight="false" outlineLevel="0" collapsed="false">
      <c r="A23" s="300"/>
      <c r="B23" s="300" t="s">
        <v>519</v>
      </c>
    </row>
    <row r="24" customFormat="false" ht="11.25" hidden="false" customHeight="false" outlineLevel="0" collapsed="false">
      <c r="A24" s="300"/>
      <c r="B24" s="300" t="s">
        <v>520</v>
      </c>
    </row>
    <row r="25" customFormat="false" ht="11.25" hidden="false" customHeight="false" outlineLevel="0" collapsed="false">
      <c r="A25" s="300"/>
      <c r="B25" s="300"/>
    </row>
    <row r="26" customFormat="false" ht="11.25" hidden="false" customHeight="false" outlineLevel="0" collapsed="false">
      <c r="A26" s="300"/>
      <c r="B26" s="300"/>
    </row>
    <row r="27" customFormat="false" ht="11.25" hidden="false" customHeight="false" outlineLevel="0" collapsed="false">
      <c r="A27" s="300"/>
      <c r="B27" s="300"/>
    </row>
    <row r="28" customFormat="false" ht="11.25" hidden="false" customHeight="false" outlineLevel="0" collapsed="false">
      <c r="A28" s="300"/>
      <c r="B28" s="300"/>
    </row>
    <row r="29" customFormat="false" ht="11.25" hidden="false" customHeight="false" outlineLevel="0" collapsed="false">
      <c r="A29" s="300"/>
      <c r="B29" s="300"/>
    </row>
    <row r="30" customFormat="false" ht="11.25" hidden="false" customHeight="false" outlineLevel="0" collapsed="false">
      <c r="A30" s="300"/>
      <c r="B30" s="300"/>
    </row>
    <row r="31" customFormat="false" ht="11.25" hidden="false" customHeight="false" outlineLevel="0" collapsed="false">
      <c r="A31" s="300"/>
      <c r="B31" s="300"/>
    </row>
    <row r="32" customFormat="false" ht="11.25" hidden="false" customHeight="false" outlineLevel="0" collapsed="false">
      <c r="A32" s="300"/>
      <c r="B32" s="300"/>
    </row>
    <row r="33" customFormat="false" ht="11.25" hidden="false" customHeight="false" outlineLevel="0" collapsed="false">
      <c r="A33" s="300"/>
      <c r="B33" s="300"/>
    </row>
    <row r="34" customFormat="false" ht="11.25" hidden="false" customHeight="false" outlineLevel="0" collapsed="false">
      <c r="A34" s="300"/>
      <c r="B34" s="300"/>
    </row>
    <row r="35" customFormat="false" ht="11.25" hidden="false" customHeight="false" outlineLevel="0" collapsed="false">
      <c r="A35" s="300"/>
      <c r="B35" s="300"/>
    </row>
    <row r="36" customFormat="false" ht="11.25" hidden="false" customHeight="false" outlineLevel="0" collapsed="false">
      <c r="A36" s="300"/>
      <c r="B36" s="300"/>
    </row>
    <row r="37" customFormat="false" ht="11.25" hidden="false" customHeight="false" outlineLevel="0" collapsed="false">
      <c r="A37" s="300"/>
      <c r="B37" s="300"/>
    </row>
    <row r="38" customFormat="false" ht="11.25" hidden="false" customHeight="false" outlineLevel="0" collapsed="false">
      <c r="A38" s="300"/>
      <c r="B38" s="300"/>
    </row>
    <row r="39" customFormat="false" ht="11.25" hidden="false" customHeight="false" outlineLevel="0" collapsed="false">
      <c r="A39" s="300"/>
      <c r="B39" s="300"/>
    </row>
    <row r="40" customFormat="false" ht="11.25" hidden="false" customHeight="false" outlineLevel="0" collapsed="false">
      <c r="A40" s="300"/>
      <c r="B40" s="300"/>
    </row>
    <row r="41" customFormat="false" ht="11.25" hidden="false" customHeight="false" outlineLevel="0" collapsed="false">
      <c r="A41" s="300"/>
      <c r="B41" s="300"/>
    </row>
    <row r="42" customFormat="false" ht="11.25" hidden="false" customHeight="false" outlineLevel="0" collapsed="false">
      <c r="A42" s="300"/>
      <c r="B42" s="300"/>
    </row>
    <row r="43" customFormat="false" ht="11.25" hidden="false" customHeight="false" outlineLevel="0" collapsed="false">
      <c r="A43" s="300"/>
      <c r="B43" s="300"/>
    </row>
    <row r="44" customFormat="false" ht="11.25" hidden="false" customHeight="false" outlineLevel="0" collapsed="false">
      <c r="A44" s="300"/>
      <c r="B44" s="300"/>
    </row>
    <row r="45" customFormat="false" ht="11.25" hidden="false" customHeight="false" outlineLevel="0" collapsed="false">
      <c r="A45" s="300"/>
      <c r="B45" s="300"/>
    </row>
    <row r="46" customFormat="false" ht="11.25" hidden="false" customHeight="false" outlineLevel="0" collapsed="false">
      <c r="A46" s="300"/>
      <c r="B46" s="300"/>
    </row>
    <row r="47" customFormat="false" ht="11.25" hidden="false" customHeight="false" outlineLevel="0" collapsed="false">
      <c r="A47" s="300"/>
      <c r="B47" s="300"/>
    </row>
    <row r="48" customFormat="false" ht="11.25" hidden="false" customHeight="false" outlineLevel="0" collapsed="false">
      <c r="A48" s="300"/>
      <c r="B48" s="300"/>
    </row>
    <row r="49" customFormat="false" ht="11.25" hidden="false" customHeight="false" outlineLevel="0" collapsed="false">
      <c r="A49" s="300"/>
      <c r="B49" s="300"/>
    </row>
    <row r="50" customFormat="false" ht="11.25" hidden="false" customHeight="false" outlineLevel="0" collapsed="false">
      <c r="A50" s="300"/>
      <c r="B50" s="300"/>
    </row>
    <row r="51" customFormat="false" ht="11.25" hidden="false" customHeight="false" outlineLevel="0" collapsed="false">
      <c r="A51" s="300"/>
      <c r="B51" s="300"/>
    </row>
    <row r="52" customFormat="false" ht="11.25" hidden="false" customHeight="false" outlineLevel="0" collapsed="false">
      <c r="A52" s="300"/>
      <c r="B52" s="300"/>
    </row>
    <row r="53" customFormat="false" ht="11.25" hidden="false" customHeight="false" outlineLevel="0" collapsed="false">
      <c r="A53" s="300"/>
      <c r="B53" s="300"/>
    </row>
    <row r="54" customFormat="false" ht="11.25" hidden="false" customHeight="false" outlineLevel="0" collapsed="false">
      <c r="A54" s="300"/>
      <c r="B54" s="300"/>
    </row>
    <row r="55" customFormat="false" ht="11.25" hidden="false" customHeight="false" outlineLevel="0" collapsed="false">
      <c r="A55" s="300"/>
      <c r="B55" s="300"/>
    </row>
    <row r="56" customFormat="false" ht="11.25" hidden="false" customHeight="false" outlineLevel="0" collapsed="false">
      <c r="A56" s="300"/>
      <c r="B56" s="300"/>
    </row>
    <row r="57" customFormat="false" ht="11.25" hidden="false" customHeight="false" outlineLevel="0" collapsed="false">
      <c r="A57" s="300"/>
      <c r="B57" s="300"/>
    </row>
    <row r="58" customFormat="false" ht="11.25" hidden="false" customHeight="false" outlineLevel="0" collapsed="false">
      <c r="A58" s="300"/>
      <c r="B58" s="300"/>
    </row>
    <row r="59" customFormat="false" ht="11.25" hidden="false" customHeight="false" outlineLevel="0" collapsed="false">
      <c r="A59" s="300"/>
      <c r="B59" s="300"/>
    </row>
    <row r="60" customFormat="false" ht="11.25" hidden="false" customHeight="false" outlineLevel="0" collapsed="false">
      <c r="A60" s="300"/>
      <c r="B60" s="300"/>
    </row>
    <row r="61" customFormat="false" ht="11.25" hidden="false" customHeight="false" outlineLevel="0" collapsed="false">
      <c r="A61" s="300"/>
      <c r="B61" s="300"/>
    </row>
    <row r="62" customFormat="false" ht="11.25" hidden="false" customHeight="false" outlineLevel="0" collapsed="false">
      <c r="A62" s="300"/>
      <c r="B62" s="300"/>
    </row>
    <row r="63" customFormat="false" ht="11.25" hidden="false" customHeight="false" outlineLevel="0" collapsed="false">
      <c r="A63" s="300"/>
      <c r="B63" s="300"/>
    </row>
    <row r="64" customFormat="false" ht="11.25" hidden="false" customHeight="false" outlineLevel="0" collapsed="false">
      <c r="A64" s="300"/>
      <c r="B64" s="300"/>
    </row>
    <row r="65" customFormat="false" ht="11.25" hidden="false" customHeight="false" outlineLevel="0" collapsed="false">
      <c r="A65" s="300"/>
      <c r="B65" s="300"/>
    </row>
    <row r="66" customFormat="false" ht="11.25" hidden="false" customHeight="false" outlineLevel="0" collapsed="false">
      <c r="A66" s="300"/>
      <c r="B66" s="300"/>
    </row>
    <row r="67" customFormat="false" ht="11.25" hidden="false" customHeight="false" outlineLevel="0" collapsed="false">
      <c r="A67" s="300"/>
      <c r="B67" s="300"/>
    </row>
    <row r="68" customFormat="false" ht="11.25" hidden="false" customHeight="false" outlineLevel="0" collapsed="false">
      <c r="A68" s="300"/>
      <c r="B68" s="300"/>
    </row>
    <row r="69" customFormat="false" ht="11.25" hidden="false" customHeight="false" outlineLevel="0" collapsed="false">
      <c r="A69" s="300"/>
      <c r="B69" s="300"/>
    </row>
    <row r="70" customFormat="false" ht="11.25" hidden="false" customHeight="false" outlineLevel="0" collapsed="false">
      <c r="A70" s="300"/>
      <c r="B70" s="300"/>
    </row>
    <row r="71" customFormat="false" ht="11.25" hidden="false" customHeight="false" outlineLevel="0" collapsed="false">
      <c r="A71" s="300"/>
      <c r="B71" s="300"/>
    </row>
    <row r="72" customFormat="false" ht="11.25" hidden="false" customHeight="false" outlineLevel="0" collapsed="false">
      <c r="A72" s="300"/>
      <c r="B72" s="300"/>
    </row>
    <row r="73" customFormat="false" ht="11.25" hidden="false" customHeight="false" outlineLevel="0" collapsed="false">
      <c r="A73" s="300"/>
      <c r="B73" s="300"/>
    </row>
    <row r="74" customFormat="false" ht="11.25" hidden="false" customHeight="false" outlineLevel="0" collapsed="false">
      <c r="A74" s="300"/>
      <c r="B74" s="300"/>
    </row>
    <row r="75" customFormat="false" ht="11.25" hidden="false" customHeight="false" outlineLevel="0" collapsed="false">
      <c r="A75" s="300"/>
      <c r="B75" s="300"/>
    </row>
    <row r="76" customFormat="false" ht="11.25" hidden="false" customHeight="false" outlineLevel="0" collapsed="false">
      <c r="A76" s="300"/>
      <c r="B76" s="300"/>
    </row>
    <row r="77" customFormat="false" ht="11.25" hidden="false" customHeight="false" outlineLevel="0" collapsed="false">
      <c r="A77" s="300"/>
      <c r="B77" s="300"/>
    </row>
    <row r="78" customFormat="false" ht="11.25" hidden="false" customHeight="false" outlineLevel="0" collapsed="false">
      <c r="A78" s="300"/>
      <c r="B78" s="300"/>
    </row>
    <row r="79" customFormat="false" ht="11.25" hidden="false" customHeight="false" outlineLevel="0" collapsed="false">
      <c r="A79" s="300"/>
      <c r="B79" s="300"/>
    </row>
    <row r="80" customFormat="false" ht="11.25" hidden="false" customHeight="false" outlineLevel="0" collapsed="false">
      <c r="A80" s="300"/>
      <c r="B80" s="300"/>
    </row>
    <row r="81" customFormat="false" ht="11.25" hidden="false" customHeight="false" outlineLevel="0" collapsed="false">
      <c r="A81" s="300"/>
      <c r="B81" s="300"/>
    </row>
    <row r="82" customFormat="false" ht="11.25" hidden="false" customHeight="false" outlineLevel="0" collapsed="false">
      <c r="A82" s="300"/>
      <c r="B82" s="300"/>
    </row>
    <row r="83" customFormat="false" ht="11.25" hidden="false" customHeight="false" outlineLevel="0" collapsed="false">
      <c r="A83" s="300"/>
      <c r="B83" s="300"/>
    </row>
    <row r="84" customFormat="false" ht="11.25" hidden="false" customHeight="false" outlineLevel="0" collapsed="false">
      <c r="A84" s="300"/>
      <c r="B84" s="300"/>
    </row>
    <row r="85" customFormat="false" ht="11.25" hidden="false" customHeight="false" outlineLevel="0" collapsed="false">
      <c r="A85" s="300"/>
      <c r="B85" s="300"/>
    </row>
    <row r="86" customFormat="false" ht="11.25" hidden="false" customHeight="false" outlineLevel="0" collapsed="false">
      <c r="A86" s="300"/>
      <c r="B86" s="300"/>
    </row>
    <row r="87" customFormat="false" ht="11.25" hidden="false" customHeight="false" outlineLevel="0" collapsed="false">
      <c r="A87" s="300"/>
      <c r="B87" s="300"/>
    </row>
    <row r="88" customFormat="false" ht="11.25" hidden="false" customHeight="false" outlineLevel="0" collapsed="false">
      <c r="A88" s="300"/>
      <c r="B88" s="300"/>
    </row>
    <row r="89" customFormat="false" ht="11.25" hidden="false" customHeight="false" outlineLevel="0" collapsed="false">
      <c r="A89" s="300"/>
      <c r="B89" s="300"/>
    </row>
    <row r="90" customFormat="false" ht="11.25" hidden="false" customHeight="false" outlineLevel="0" collapsed="false">
      <c r="A90" s="300"/>
      <c r="B90" s="300"/>
    </row>
    <row r="91" customFormat="false" ht="11.25" hidden="false" customHeight="false" outlineLevel="0" collapsed="false">
      <c r="A91" s="300"/>
      <c r="B91" s="300"/>
    </row>
    <row r="92" customFormat="false" ht="11.25" hidden="false" customHeight="false" outlineLevel="0" collapsed="false">
      <c r="A92" s="300"/>
      <c r="B92" s="300"/>
    </row>
    <row r="93" customFormat="false" ht="11.25" hidden="false" customHeight="false" outlineLevel="0" collapsed="false">
      <c r="A93" s="300"/>
      <c r="B93" s="300"/>
    </row>
    <row r="94" customFormat="false" ht="11.25" hidden="false" customHeight="false" outlineLevel="0" collapsed="false">
      <c r="A94" s="300"/>
      <c r="B94" s="300"/>
    </row>
    <row r="95" customFormat="false" ht="11.25" hidden="false" customHeight="false" outlineLevel="0" collapsed="false">
      <c r="A95" s="300"/>
      <c r="B95" s="300"/>
    </row>
    <row r="96" customFormat="false" ht="11.25" hidden="false" customHeight="false" outlineLevel="0" collapsed="false">
      <c r="A96" s="300"/>
      <c r="B96" s="300"/>
    </row>
    <row r="97" customFormat="false" ht="11.25" hidden="false" customHeight="false" outlineLevel="0" collapsed="false">
      <c r="A97" s="300"/>
      <c r="B97" s="300"/>
    </row>
    <row r="98" customFormat="false" ht="11.25" hidden="false" customHeight="false" outlineLevel="0" collapsed="false">
      <c r="A98" s="300"/>
      <c r="B98" s="300"/>
    </row>
    <row r="99" customFormat="false" ht="11.25" hidden="false" customHeight="false" outlineLevel="0" collapsed="false">
      <c r="A99" s="300"/>
      <c r="B99" s="300"/>
    </row>
    <row r="100" customFormat="false" ht="11.25" hidden="false" customHeight="false" outlineLevel="0" collapsed="false">
      <c r="A100" s="300"/>
      <c r="B100" s="300"/>
    </row>
    <row r="101" customFormat="false" ht="11.25" hidden="false" customHeight="false" outlineLevel="0" collapsed="false">
      <c r="A101" s="300"/>
      <c r="B101" s="300"/>
    </row>
    <row r="102" customFormat="false" ht="11.25" hidden="false" customHeight="false" outlineLevel="0" collapsed="false">
      <c r="A102" s="300"/>
      <c r="B102" s="300"/>
    </row>
    <row r="103" customFormat="false" ht="11.25" hidden="false" customHeight="false" outlineLevel="0" collapsed="false">
      <c r="A103" s="300"/>
      <c r="B103" s="300"/>
    </row>
    <row r="104" customFormat="false" ht="11.25" hidden="false" customHeight="false" outlineLevel="0" collapsed="false">
      <c r="A104" s="300"/>
      <c r="B104" s="300"/>
    </row>
    <row r="105" customFormat="false" ht="11.25" hidden="false" customHeight="false" outlineLevel="0" collapsed="false">
      <c r="A105" s="300"/>
      <c r="B105" s="300"/>
    </row>
    <row r="106" customFormat="false" ht="11.25" hidden="false" customHeight="false" outlineLevel="0" collapsed="false">
      <c r="A106" s="300"/>
      <c r="B106" s="300"/>
    </row>
    <row r="107" customFormat="false" ht="11.25" hidden="false" customHeight="false" outlineLevel="0" collapsed="false">
      <c r="A107" s="300"/>
      <c r="B107" s="300"/>
    </row>
    <row r="108" customFormat="false" ht="11.25" hidden="false" customHeight="false" outlineLevel="0" collapsed="false">
      <c r="A108" s="300"/>
      <c r="B108" s="300"/>
    </row>
    <row r="109" customFormat="false" ht="11.25" hidden="false" customHeight="false" outlineLevel="0" collapsed="false">
      <c r="A109" s="300"/>
      <c r="B109" s="300"/>
    </row>
    <row r="110" customFormat="false" ht="11.25" hidden="false" customHeight="false" outlineLevel="0" collapsed="false">
      <c r="A110" s="300"/>
      <c r="B110" s="300"/>
    </row>
    <row r="111" customFormat="false" ht="11.25" hidden="false" customHeight="false" outlineLevel="0" collapsed="false">
      <c r="A111" s="300"/>
      <c r="B111" s="300"/>
    </row>
    <row r="112" customFormat="false" ht="11.25" hidden="false" customHeight="false" outlineLevel="0" collapsed="false">
      <c r="A112" s="300"/>
      <c r="B112" s="300"/>
    </row>
    <row r="113" customFormat="false" ht="11.25" hidden="false" customHeight="false" outlineLevel="0" collapsed="false">
      <c r="A113" s="300"/>
      <c r="B113" s="300"/>
    </row>
    <row r="114" customFormat="false" ht="11.25" hidden="false" customHeight="false" outlineLevel="0" collapsed="false">
      <c r="A114" s="300"/>
      <c r="B114" s="300"/>
    </row>
    <row r="115" customFormat="false" ht="11.25" hidden="false" customHeight="false" outlineLevel="0" collapsed="false">
      <c r="A115" s="300"/>
      <c r="B115" s="300"/>
    </row>
    <row r="116" customFormat="false" ht="11.25" hidden="false" customHeight="false" outlineLevel="0" collapsed="false">
      <c r="A116" s="300"/>
      <c r="B116" s="300"/>
    </row>
    <row r="117" customFormat="false" ht="11.25" hidden="false" customHeight="false" outlineLevel="0" collapsed="false">
      <c r="A117" s="300"/>
      <c r="B117" s="300"/>
    </row>
    <row r="118" customFormat="false" ht="11.25" hidden="false" customHeight="false" outlineLevel="0" collapsed="false">
      <c r="A118" s="300"/>
      <c r="B118" s="300"/>
    </row>
    <row r="119" customFormat="false" ht="11.25" hidden="false" customHeight="false" outlineLevel="0" collapsed="false">
      <c r="A119" s="300"/>
      <c r="B119" s="300"/>
    </row>
    <row r="120" customFormat="false" ht="11.25" hidden="false" customHeight="false" outlineLevel="0" collapsed="false">
      <c r="A120" s="300"/>
      <c r="B120" s="300"/>
    </row>
    <row r="121" customFormat="false" ht="11.25" hidden="false" customHeight="false" outlineLevel="0" collapsed="false">
      <c r="A121" s="300"/>
      <c r="B121" s="300"/>
    </row>
    <row r="122" customFormat="false" ht="11.25" hidden="false" customHeight="false" outlineLevel="0" collapsed="false">
      <c r="A122" s="300"/>
      <c r="B122" s="300"/>
    </row>
    <row r="123" customFormat="false" ht="11.25" hidden="false" customHeight="false" outlineLevel="0" collapsed="false">
      <c r="A123" s="300"/>
      <c r="B123" s="300"/>
    </row>
    <row r="124" customFormat="false" ht="11.25" hidden="false" customHeight="false" outlineLevel="0" collapsed="false">
      <c r="A124" s="300"/>
      <c r="B124" s="300"/>
    </row>
    <row r="125" customFormat="false" ht="11.25" hidden="false" customHeight="false" outlineLevel="0" collapsed="false">
      <c r="A125" s="300"/>
      <c r="B125" s="300"/>
    </row>
    <row r="126" customFormat="false" ht="11.25" hidden="false" customHeight="false" outlineLevel="0" collapsed="false">
      <c r="A126" s="300"/>
      <c r="B126" s="300"/>
    </row>
    <row r="127" customFormat="false" ht="11.25" hidden="false" customHeight="false" outlineLevel="0" collapsed="false">
      <c r="A127" s="300"/>
      <c r="B127" s="300"/>
    </row>
    <row r="128" customFormat="false" ht="11.25" hidden="false" customHeight="false" outlineLevel="0" collapsed="false">
      <c r="A128" s="300"/>
      <c r="B128" s="300"/>
    </row>
    <row r="129" customFormat="false" ht="11.25" hidden="false" customHeight="false" outlineLevel="0" collapsed="false">
      <c r="A129" s="300"/>
      <c r="B129" s="300"/>
    </row>
    <row r="130" customFormat="false" ht="11.25" hidden="false" customHeight="false" outlineLevel="0" collapsed="false">
      <c r="A130" s="300"/>
      <c r="B130" s="300"/>
    </row>
    <row r="131" customFormat="false" ht="11.25" hidden="false" customHeight="false" outlineLevel="0" collapsed="false">
      <c r="A131" s="300"/>
      <c r="B131" s="300"/>
    </row>
    <row r="132" customFormat="false" ht="11.25" hidden="false" customHeight="false" outlineLevel="0" collapsed="false">
      <c r="A132" s="300"/>
      <c r="B132" s="300"/>
    </row>
    <row r="133" customFormat="false" ht="11.25" hidden="false" customHeight="false" outlineLevel="0" collapsed="false">
      <c r="A133" s="300"/>
      <c r="B133" s="300"/>
    </row>
    <row r="134" customFormat="false" ht="11.25" hidden="false" customHeight="false" outlineLevel="0" collapsed="false">
      <c r="A134" s="300"/>
      <c r="B134" s="300"/>
    </row>
    <row r="135" customFormat="false" ht="11.25" hidden="false" customHeight="false" outlineLevel="0" collapsed="false">
      <c r="A135" s="300"/>
      <c r="B135" s="300"/>
    </row>
    <row r="136" customFormat="false" ht="11.25" hidden="false" customHeight="false" outlineLevel="0" collapsed="false">
      <c r="A136" s="300"/>
      <c r="B136" s="300"/>
    </row>
    <row r="137" customFormat="false" ht="11.25" hidden="false" customHeight="false" outlineLevel="0" collapsed="false">
      <c r="A137" s="300"/>
      <c r="B137" s="300"/>
    </row>
    <row r="138" customFormat="false" ht="11.25" hidden="false" customHeight="false" outlineLevel="0" collapsed="false">
      <c r="A138" s="300"/>
      <c r="B138" s="300"/>
    </row>
    <row r="139" customFormat="false" ht="11.25" hidden="false" customHeight="false" outlineLevel="0" collapsed="false">
      <c r="A139" s="300"/>
      <c r="B139" s="300"/>
    </row>
    <row r="140" customFormat="false" ht="11.25" hidden="false" customHeight="false" outlineLevel="0" collapsed="false">
      <c r="A140" s="300"/>
      <c r="B140" s="300"/>
    </row>
    <row r="141" customFormat="false" ht="11.25" hidden="false" customHeight="false" outlineLevel="0" collapsed="false">
      <c r="A141" s="300"/>
      <c r="B141" s="300"/>
    </row>
    <row r="142" customFormat="false" ht="11.25" hidden="false" customHeight="false" outlineLevel="0" collapsed="false">
      <c r="A142" s="300"/>
      <c r="B142" s="300"/>
    </row>
    <row r="143" customFormat="false" ht="11.25" hidden="false" customHeight="false" outlineLevel="0" collapsed="false">
      <c r="A143" s="300"/>
      <c r="B143" s="300"/>
    </row>
    <row r="144" customFormat="false" ht="11.25" hidden="false" customHeight="false" outlineLevel="0" collapsed="false">
      <c r="A144" s="300"/>
      <c r="B144" s="300"/>
    </row>
    <row r="145" customFormat="false" ht="11.25" hidden="false" customHeight="false" outlineLevel="0" collapsed="false">
      <c r="A145" s="300"/>
      <c r="B145" s="300"/>
    </row>
    <row r="146" customFormat="false" ht="11.25" hidden="false" customHeight="false" outlineLevel="0" collapsed="false">
      <c r="A146" s="300"/>
      <c r="B146" s="300"/>
    </row>
    <row r="147" customFormat="false" ht="11.25" hidden="false" customHeight="false" outlineLevel="0" collapsed="false">
      <c r="A147" s="300"/>
      <c r="B147" s="300"/>
    </row>
    <row r="148" customFormat="false" ht="11.25" hidden="false" customHeight="false" outlineLevel="0" collapsed="false">
      <c r="A148" s="300"/>
      <c r="B148" s="300"/>
    </row>
    <row r="149" customFormat="false" ht="11.25" hidden="false" customHeight="false" outlineLevel="0" collapsed="false">
      <c r="A149" s="300"/>
      <c r="B149" s="300"/>
    </row>
    <row r="150" customFormat="false" ht="11.25" hidden="false" customHeight="false" outlineLevel="0" collapsed="false">
      <c r="A150" s="300"/>
      <c r="B150" s="300"/>
    </row>
    <row r="151" customFormat="false" ht="11.25" hidden="false" customHeight="false" outlineLevel="0" collapsed="false">
      <c r="A151" s="300"/>
      <c r="B151" s="300"/>
    </row>
    <row r="152" customFormat="false" ht="11.25" hidden="false" customHeight="false" outlineLevel="0" collapsed="false">
      <c r="A152" s="300"/>
      <c r="B152" s="300"/>
    </row>
    <row r="153" customFormat="false" ht="11.25" hidden="false" customHeight="false" outlineLevel="0" collapsed="false">
      <c r="A153" s="300"/>
      <c r="B153" s="300"/>
    </row>
    <row r="154" customFormat="false" ht="11.25" hidden="false" customHeight="false" outlineLevel="0" collapsed="false">
      <c r="A154" s="300"/>
      <c r="B154" s="300"/>
    </row>
    <row r="155" customFormat="false" ht="11.25" hidden="false" customHeight="false" outlineLevel="0" collapsed="false">
      <c r="A155" s="300"/>
      <c r="B155" s="300"/>
    </row>
    <row r="156" customFormat="false" ht="11.25" hidden="false" customHeight="false" outlineLevel="0" collapsed="false">
      <c r="A156" s="300"/>
      <c r="B156" s="300"/>
    </row>
    <row r="157" customFormat="false" ht="11.25" hidden="false" customHeight="false" outlineLevel="0" collapsed="false">
      <c r="A157" s="300"/>
      <c r="B157" s="300"/>
    </row>
    <row r="158" customFormat="false" ht="11.25" hidden="false" customHeight="false" outlineLevel="0" collapsed="false">
      <c r="A158" s="300"/>
      <c r="B158" s="300"/>
    </row>
    <row r="159" customFormat="false" ht="11.25" hidden="false" customHeight="false" outlineLevel="0" collapsed="false">
      <c r="A159" s="300"/>
      <c r="B159" s="300"/>
    </row>
    <row r="160" customFormat="false" ht="11.25" hidden="false" customHeight="false" outlineLevel="0" collapsed="false">
      <c r="A160" s="300"/>
      <c r="B160" s="300"/>
    </row>
    <row r="161" customFormat="false" ht="11.25" hidden="false" customHeight="false" outlineLevel="0" collapsed="false">
      <c r="A161" s="300"/>
      <c r="B161" s="300"/>
    </row>
    <row r="162" customFormat="false" ht="11.25" hidden="false" customHeight="false" outlineLevel="0" collapsed="false">
      <c r="A162" s="300"/>
      <c r="B162" s="300"/>
    </row>
    <row r="163" customFormat="false" ht="11.25" hidden="false" customHeight="false" outlineLevel="0" collapsed="false">
      <c r="A163" s="300"/>
      <c r="B163" s="300"/>
    </row>
    <row r="164" customFormat="false" ht="11.25" hidden="false" customHeight="false" outlineLevel="0" collapsed="false">
      <c r="A164" s="300"/>
      <c r="B164" s="300"/>
    </row>
    <row r="165" customFormat="false" ht="11.25" hidden="false" customHeight="false" outlineLevel="0" collapsed="false">
      <c r="A165" s="300"/>
      <c r="B165" s="300"/>
    </row>
    <row r="166" customFormat="false" ht="11.25" hidden="false" customHeight="false" outlineLevel="0" collapsed="false">
      <c r="A166" s="300"/>
      <c r="B166" s="300"/>
    </row>
    <row r="167" customFormat="false" ht="11.25" hidden="false" customHeight="false" outlineLevel="0" collapsed="false">
      <c r="A167" s="300"/>
      <c r="B167" s="300"/>
    </row>
    <row r="168" customFormat="false" ht="11.25" hidden="false" customHeight="false" outlineLevel="0" collapsed="false">
      <c r="A168" s="300"/>
      <c r="B168" s="300"/>
    </row>
    <row r="169" customFormat="false" ht="11.25" hidden="false" customHeight="false" outlineLevel="0" collapsed="false">
      <c r="A169" s="300"/>
      <c r="B169" s="300"/>
    </row>
    <row r="170" customFormat="false" ht="11.25" hidden="false" customHeight="false" outlineLevel="0" collapsed="false">
      <c r="A170" s="300"/>
      <c r="B170" s="300"/>
    </row>
    <row r="171" customFormat="false" ht="11.25" hidden="false" customHeight="false" outlineLevel="0" collapsed="false">
      <c r="A171" s="300"/>
      <c r="B171" s="300"/>
    </row>
    <row r="172" customFormat="false" ht="11.25" hidden="false" customHeight="false" outlineLevel="0" collapsed="false">
      <c r="A172" s="300"/>
      <c r="B172" s="300"/>
    </row>
    <row r="173" customFormat="false" ht="11.25" hidden="false" customHeight="false" outlineLevel="0" collapsed="false">
      <c r="A173" s="300"/>
      <c r="B173" s="300"/>
    </row>
    <row r="174" customFormat="false" ht="11.25" hidden="false" customHeight="false" outlineLevel="0" collapsed="false">
      <c r="A174" s="300"/>
      <c r="B174" s="300"/>
    </row>
    <row r="175" customFormat="false" ht="11.25" hidden="false" customHeight="false" outlineLevel="0" collapsed="false">
      <c r="A175" s="300"/>
      <c r="B175" s="300"/>
    </row>
    <row r="176" customFormat="false" ht="11.25" hidden="false" customHeight="false" outlineLevel="0" collapsed="false">
      <c r="A176" s="300"/>
      <c r="B176" s="300"/>
    </row>
    <row r="177" customFormat="false" ht="11.25" hidden="false" customHeight="false" outlineLevel="0" collapsed="false">
      <c r="A177" s="300"/>
      <c r="B177" s="300"/>
    </row>
    <row r="178" customFormat="false" ht="11.25" hidden="false" customHeight="false" outlineLevel="0" collapsed="false">
      <c r="A178" s="300"/>
      <c r="B178" s="300"/>
    </row>
    <row r="179" customFormat="false" ht="11.25" hidden="false" customHeight="false" outlineLevel="0" collapsed="false">
      <c r="A179" s="300"/>
      <c r="B179" s="300"/>
    </row>
    <row r="180" customFormat="false" ht="11.25" hidden="false" customHeight="false" outlineLevel="0" collapsed="false">
      <c r="A180" s="300"/>
      <c r="B180" s="300"/>
    </row>
    <row r="181" customFormat="false" ht="11.25" hidden="false" customHeight="false" outlineLevel="0" collapsed="false">
      <c r="A181" s="300"/>
      <c r="B181" s="300"/>
    </row>
    <row r="182" customFormat="false" ht="11.25" hidden="false" customHeight="false" outlineLevel="0" collapsed="false">
      <c r="A182" s="300"/>
      <c r="B182" s="300"/>
    </row>
    <row r="183" customFormat="false" ht="11.25" hidden="false" customHeight="false" outlineLevel="0" collapsed="false">
      <c r="A183" s="300"/>
      <c r="B183" s="300"/>
    </row>
    <row r="184" customFormat="false" ht="11.25" hidden="false" customHeight="false" outlineLevel="0" collapsed="false">
      <c r="A184" s="300"/>
      <c r="B184" s="300"/>
    </row>
    <row r="185" customFormat="false" ht="11.25" hidden="false" customHeight="false" outlineLevel="0" collapsed="false">
      <c r="A185" s="300"/>
      <c r="B185" s="300"/>
    </row>
    <row r="186" customFormat="false" ht="11.25" hidden="false" customHeight="false" outlineLevel="0" collapsed="false">
      <c r="A186" s="300"/>
      <c r="B186" s="300"/>
    </row>
    <row r="187" customFormat="false" ht="11.25" hidden="false" customHeight="false" outlineLevel="0" collapsed="false">
      <c r="A187" s="300"/>
      <c r="B187" s="300"/>
    </row>
    <row r="188" customFormat="false" ht="11.25" hidden="false" customHeight="false" outlineLevel="0" collapsed="false">
      <c r="A188" s="300"/>
      <c r="B188" s="300"/>
    </row>
    <row r="189" customFormat="false" ht="11.25" hidden="false" customHeight="false" outlineLevel="0" collapsed="false">
      <c r="A189" s="300"/>
      <c r="B189" s="300"/>
    </row>
    <row r="190" customFormat="false" ht="11.25" hidden="false" customHeight="false" outlineLevel="0" collapsed="false">
      <c r="A190" s="300"/>
      <c r="B190" s="300"/>
    </row>
    <row r="191" customFormat="false" ht="11.25" hidden="false" customHeight="false" outlineLevel="0" collapsed="false">
      <c r="A191" s="300"/>
      <c r="B191" s="300"/>
    </row>
    <row r="192" customFormat="false" ht="11.25" hidden="false" customHeight="false" outlineLevel="0" collapsed="false">
      <c r="A192" s="300"/>
      <c r="B192" s="300"/>
    </row>
    <row r="193" customFormat="false" ht="11.25" hidden="false" customHeight="false" outlineLevel="0" collapsed="false">
      <c r="A193" s="300"/>
      <c r="B193" s="300"/>
    </row>
    <row r="194" customFormat="false" ht="11.25" hidden="false" customHeight="false" outlineLevel="0" collapsed="false">
      <c r="A194" s="300"/>
      <c r="B194" s="300"/>
    </row>
    <row r="195" customFormat="false" ht="11.25" hidden="false" customHeight="false" outlineLevel="0" collapsed="false">
      <c r="A195" s="300"/>
      <c r="B195" s="300"/>
    </row>
    <row r="196" customFormat="false" ht="11.25" hidden="false" customHeight="false" outlineLevel="0" collapsed="false">
      <c r="A196" s="300"/>
      <c r="B196" s="300"/>
    </row>
    <row r="197" customFormat="false" ht="11.25" hidden="false" customHeight="false" outlineLevel="0" collapsed="false">
      <c r="A197" s="300"/>
      <c r="B197" s="300"/>
    </row>
    <row r="198" customFormat="false" ht="11.25" hidden="false" customHeight="false" outlineLevel="0" collapsed="false">
      <c r="A198" s="300"/>
      <c r="B198" s="300"/>
    </row>
    <row r="199" customFormat="false" ht="11.25" hidden="false" customHeight="false" outlineLevel="0" collapsed="false">
      <c r="A199" s="300"/>
      <c r="B199" s="300"/>
    </row>
    <row r="200" customFormat="false" ht="11.25" hidden="false" customHeight="false" outlineLevel="0" collapsed="false">
      <c r="A200" s="300"/>
      <c r="B200" s="300"/>
    </row>
    <row r="201" customFormat="false" ht="11.25" hidden="false" customHeight="false" outlineLevel="0" collapsed="false">
      <c r="A201" s="300"/>
      <c r="B201" s="300"/>
    </row>
    <row r="202" customFormat="false" ht="11.25" hidden="false" customHeight="false" outlineLevel="0" collapsed="false">
      <c r="A202" s="300"/>
      <c r="B202" s="300"/>
    </row>
    <row r="203" customFormat="false" ht="11.25" hidden="false" customHeight="false" outlineLevel="0" collapsed="false">
      <c r="A203" s="300"/>
      <c r="B203" s="300"/>
    </row>
    <row r="204" customFormat="false" ht="11.25" hidden="false" customHeight="false" outlineLevel="0" collapsed="false">
      <c r="A204" s="300"/>
      <c r="B204" s="300"/>
    </row>
    <row r="205" customFormat="false" ht="11.25" hidden="false" customHeight="false" outlineLevel="0" collapsed="false">
      <c r="A205" s="300"/>
      <c r="B205" s="300"/>
    </row>
    <row r="206" customFormat="false" ht="11.25" hidden="false" customHeight="false" outlineLevel="0" collapsed="false">
      <c r="A206" s="300"/>
      <c r="B206" s="300"/>
    </row>
    <row r="207" customFormat="false" ht="11.25" hidden="false" customHeight="false" outlineLevel="0" collapsed="false">
      <c r="A207" s="300"/>
      <c r="B207" s="300"/>
    </row>
    <row r="208" customFormat="false" ht="11.25" hidden="false" customHeight="false" outlineLevel="0" collapsed="false">
      <c r="A208" s="300"/>
      <c r="B208" s="300"/>
    </row>
    <row r="209" customFormat="false" ht="11.25" hidden="false" customHeight="false" outlineLevel="0" collapsed="false">
      <c r="A209" s="300"/>
      <c r="B209" s="300"/>
    </row>
    <row r="210" customFormat="false" ht="11.25" hidden="false" customHeight="false" outlineLevel="0" collapsed="false">
      <c r="A210" s="300"/>
      <c r="B210" s="300"/>
    </row>
    <row r="211" customFormat="false" ht="11.25" hidden="false" customHeight="false" outlineLevel="0" collapsed="false">
      <c r="A211" s="300"/>
      <c r="B211" s="300"/>
    </row>
    <row r="212" customFormat="false" ht="11.25" hidden="false" customHeight="false" outlineLevel="0" collapsed="false">
      <c r="A212" s="300"/>
      <c r="B212" s="300"/>
    </row>
    <row r="213" customFormat="false" ht="11.25" hidden="false" customHeight="false" outlineLevel="0" collapsed="false">
      <c r="A213" s="300"/>
      <c r="B213" s="300"/>
    </row>
    <row r="214" customFormat="false" ht="11.25" hidden="false" customHeight="false" outlineLevel="0" collapsed="false">
      <c r="A214" s="300"/>
      <c r="B214" s="300"/>
    </row>
    <row r="215" customFormat="false" ht="11.25" hidden="false" customHeight="false" outlineLevel="0" collapsed="false">
      <c r="A215" s="300"/>
      <c r="B215" s="300"/>
    </row>
    <row r="216" customFormat="false" ht="11.25" hidden="false" customHeight="false" outlineLevel="0" collapsed="false">
      <c r="A216" s="300"/>
      <c r="B216" s="300"/>
    </row>
    <row r="217" customFormat="false" ht="11.25" hidden="false" customHeight="false" outlineLevel="0" collapsed="false">
      <c r="A217" s="300"/>
      <c r="B217" s="300"/>
    </row>
    <row r="218" customFormat="false" ht="11.25" hidden="false" customHeight="false" outlineLevel="0" collapsed="false">
      <c r="A218" s="300"/>
      <c r="B218" s="300"/>
    </row>
    <row r="219" customFormat="false" ht="11.25" hidden="false" customHeight="false" outlineLevel="0" collapsed="false">
      <c r="A219" s="300"/>
      <c r="B219" s="300"/>
    </row>
    <row r="220" customFormat="false" ht="11.25" hidden="false" customHeight="false" outlineLevel="0" collapsed="false">
      <c r="A220" s="300"/>
      <c r="B220" s="300"/>
    </row>
    <row r="221" customFormat="false" ht="11.25" hidden="false" customHeight="false" outlineLevel="0" collapsed="false">
      <c r="A221" s="300"/>
      <c r="B221" s="300"/>
    </row>
    <row r="222" customFormat="false" ht="11.25" hidden="false" customHeight="false" outlineLevel="0" collapsed="false">
      <c r="A222" s="300"/>
      <c r="B222" s="300"/>
    </row>
    <row r="223" customFormat="false" ht="11.25" hidden="false" customHeight="false" outlineLevel="0" collapsed="false">
      <c r="A223" s="300"/>
      <c r="B223" s="300"/>
    </row>
    <row r="224" customFormat="false" ht="11.25" hidden="false" customHeight="false" outlineLevel="0" collapsed="false">
      <c r="A224" s="300"/>
      <c r="B224" s="300"/>
    </row>
    <row r="225" customFormat="false" ht="11.25" hidden="false" customHeight="false" outlineLevel="0" collapsed="false">
      <c r="A225" s="300"/>
      <c r="B225" s="300"/>
    </row>
    <row r="226" customFormat="false" ht="11.25" hidden="false" customHeight="false" outlineLevel="0" collapsed="false">
      <c r="A226" s="300"/>
      <c r="B226" s="300"/>
    </row>
    <row r="227" customFormat="false" ht="11.25" hidden="false" customHeight="false" outlineLevel="0" collapsed="false">
      <c r="A227" s="300"/>
      <c r="B227" s="300"/>
    </row>
    <row r="228" customFormat="false" ht="11.25" hidden="false" customHeight="false" outlineLevel="0" collapsed="false">
      <c r="A228" s="300"/>
      <c r="B228" s="300"/>
    </row>
    <row r="229" customFormat="false" ht="11.25" hidden="false" customHeight="false" outlineLevel="0" collapsed="false">
      <c r="A229" s="300"/>
      <c r="B229" s="300"/>
    </row>
    <row r="230" customFormat="false" ht="11.25" hidden="false" customHeight="false" outlineLevel="0" collapsed="false">
      <c r="A230" s="300"/>
      <c r="B230" s="300"/>
    </row>
    <row r="231" customFormat="false" ht="11.25" hidden="false" customHeight="false" outlineLevel="0" collapsed="false">
      <c r="A231" s="300"/>
      <c r="B231" s="300"/>
    </row>
    <row r="232" customFormat="false" ht="11.25" hidden="false" customHeight="false" outlineLevel="0" collapsed="false">
      <c r="A232" s="300"/>
      <c r="B232" s="300"/>
    </row>
    <row r="233" customFormat="false" ht="11.25" hidden="false" customHeight="false" outlineLevel="0" collapsed="false">
      <c r="A233" s="300"/>
      <c r="B233" s="300"/>
    </row>
    <row r="234" customFormat="false" ht="11.25" hidden="false" customHeight="false" outlineLevel="0" collapsed="false">
      <c r="A234" s="300"/>
      <c r="B234" s="300"/>
    </row>
    <row r="235" customFormat="false" ht="11.25" hidden="false" customHeight="false" outlineLevel="0" collapsed="false">
      <c r="A235" s="300"/>
      <c r="B235" s="300"/>
    </row>
    <row r="236" customFormat="false" ht="11.25" hidden="false" customHeight="false" outlineLevel="0" collapsed="false">
      <c r="A236" s="300"/>
      <c r="B236" s="300"/>
    </row>
    <row r="237" customFormat="false" ht="11.25" hidden="false" customHeight="false" outlineLevel="0" collapsed="false">
      <c r="A237" s="300"/>
      <c r="B237" s="300"/>
    </row>
    <row r="238" customFormat="false" ht="11.25" hidden="false" customHeight="false" outlineLevel="0" collapsed="false">
      <c r="A238" s="300"/>
      <c r="B238" s="300"/>
    </row>
    <row r="239" customFormat="false" ht="11.25" hidden="false" customHeight="false" outlineLevel="0" collapsed="false">
      <c r="A239" s="300"/>
      <c r="B239" s="300"/>
    </row>
    <row r="240" customFormat="false" ht="11.25" hidden="false" customHeight="false" outlineLevel="0" collapsed="false">
      <c r="A240" s="300"/>
      <c r="B240" s="300"/>
    </row>
    <row r="241" customFormat="false" ht="11.25" hidden="false" customHeight="false" outlineLevel="0" collapsed="false">
      <c r="A241" s="300"/>
      <c r="B241" s="300"/>
    </row>
    <row r="242" customFormat="false" ht="11.25" hidden="false" customHeight="false" outlineLevel="0" collapsed="false">
      <c r="A242" s="300"/>
      <c r="B242" s="300"/>
    </row>
    <row r="243" customFormat="false" ht="11.25" hidden="false" customHeight="false" outlineLevel="0" collapsed="false">
      <c r="A243" s="300"/>
      <c r="B243" s="300"/>
    </row>
    <row r="244" customFormat="false" ht="11.25" hidden="false" customHeight="false" outlineLevel="0" collapsed="false">
      <c r="A244" s="300"/>
      <c r="B244" s="300"/>
    </row>
    <row r="245" customFormat="false" ht="11.25" hidden="false" customHeight="false" outlineLevel="0" collapsed="false">
      <c r="A245" s="300"/>
      <c r="B245" s="300"/>
    </row>
    <row r="246" customFormat="false" ht="11.25" hidden="false" customHeight="false" outlineLevel="0" collapsed="false">
      <c r="A246" s="300"/>
      <c r="B246" s="300"/>
    </row>
    <row r="247" customFormat="false" ht="11.25" hidden="false" customHeight="false" outlineLevel="0" collapsed="false">
      <c r="A247" s="300"/>
      <c r="B247" s="300"/>
    </row>
    <row r="248" customFormat="false" ht="11.25" hidden="false" customHeight="false" outlineLevel="0" collapsed="false">
      <c r="A248" s="300"/>
      <c r="B248" s="300"/>
    </row>
    <row r="249" customFormat="false" ht="11.25" hidden="false" customHeight="false" outlineLevel="0" collapsed="false">
      <c r="A249" s="300"/>
      <c r="B249" s="300"/>
    </row>
    <row r="250" customFormat="false" ht="11.25" hidden="false" customHeight="false" outlineLevel="0" collapsed="false">
      <c r="A250" s="300"/>
      <c r="B250" s="300"/>
    </row>
    <row r="251" customFormat="false" ht="11.25" hidden="false" customHeight="false" outlineLevel="0" collapsed="false">
      <c r="A251" s="300"/>
      <c r="B251" s="300"/>
    </row>
    <row r="252" customFormat="false" ht="11.25" hidden="false" customHeight="false" outlineLevel="0" collapsed="false">
      <c r="A252" s="300"/>
      <c r="B252" s="300"/>
    </row>
    <row r="253" customFormat="false" ht="11.25" hidden="false" customHeight="false" outlineLevel="0" collapsed="false">
      <c r="A253" s="300"/>
      <c r="B253" s="300"/>
    </row>
    <row r="254" customFormat="false" ht="11.25" hidden="false" customHeight="false" outlineLevel="0" collapsed="false">
      <c r="A254" s="300"/>
      <c r="B254" s="300"/>
    </row>
    <row r="255" customFormat="false" ht="11.25" hidden="false" customHeight="false" outlineLevel="0" collapsed="false">
      <c r="A255" s="300"/>
      <c r="B255" s="300"/>
    </row>
    <row r="256" customFormat="false" ht="11.25" hidden="false" customHeight="false" outlineLevel="0" collapsed="false">
      <c r="A256" s="300"/>
      <c r="B256" s="300"/>
    </row>
    <row r="257" customFormat="false" ht="11.25" hidden="false" customHeight="false" outlineLevel="0" collapsed="false">
      <c r="A257" s="300"/>
      <c r="B257" s="300"/>
    </row>
    <row r="258" customFormat="false" ht="11.25" hidden="false" customHeight="false" outlineLevel="0" collapsed="false">
      <c r="A258" s="300"/>
      <c r="B258" s="300"/>
    </row>
    <row r="259" customFormat="false" ht="11.25" hidden="false" customHeight="false" outlineLevel="0" collapsed="false">
      <c r="A259" s="300"/>
      <c r="B259" s="300"/>
    </row>
    <row r="260" customFormat="false" ht="11.25" hidden="false" customHeight="false" outlineLevel="0" collapsed="false">
      <c r="A260" s="300"/>
      <c r="B260" s="300"/>
    </row>
    <row r="261" customFormat="false" ht="11.25" hidden="false" customHeight="false" outlineLevel="0" collapsed="false">
      <c r="A261" s="300"/>
      <c r="B261" s="300"/>
    </row>
    <row r="262" customFormat="false" ht="11.25" hidden="false" customHeight="false" outlineLevel="0" collapsed="false">
      <c r="A262" s="300"/>
      <c r="B262" s="300"/>
    </row>
    <row r="263" customFormat="false" ht="11.25" hidden="false" customHeight="false" outlineLevel="0" collapsed="false">
      <c r="A263" s="300"/>
      <c r="B263" s="300"/>
    </row>
    <row r="264" customFormat="false" ht="11.25" hidden="false" customHeight="false" outlineLevel="0" collapsed="false">
      <c r="A264" s="300"/>
      <c r="B264" s="300"/>
    </row>
    <row r="265" customFormat="false" ht="11.25" hidden="false" customHeight="false" outlineLevel="0" collapsed="false">
      <c r="A265" s="300"/>
      <c r="B265" s="300"/>
    </row>
    <row r="266" customFormat="false" ht="11.25" hidden="false" customHeight="false" outlineLevel="0" collapsed="false">
      <c r="A266" s="300"/>
      <c r="B266" s="300"/>
    </row>
    <row r="267" customFormat="false" ht="11.25" hidden="false" customHeight="false" outlineLevel="0" collapsed="false">
      <c r="A267" s="300"/>
      <c r="B267" s="300"/>
    </row>
    <row r="268" customFormat="false" ht="11.25" hidden="false" customHeight="false" outlineLevel="0" collapsed="false">
      <c r="A268" s="300"/>
      <c r="B268" s="300"/>
    </row>
    <row r="269" customFormat="false" ht="11.25" hidden="false" customHeight="false" outlineLevel="0" collapsed="false">
      <c r="A269" s="300"/>
      <c r="B269" s="300"/>
    </row>
    <row r="270" customFormat="false" ht="11.25" hidden="false" customHeight="false" outlineLevel="0" collapsed="false">
      <c r="A270" s="300"/>
      <c r="B270" s="300"/>
    </row>
    <row r="271" customFormat="false" ht="11.25" hidden="false" customHeight="false" outlineLevel="0" collapsed="false">
      <c r="A271" s="300"/>
      <c r="B271" s="300"/>
    </row>
    <row r="272" customFormat="false" ht="11.25" hidden="false" customHeight="false" outlineLevel="0" collapsed="false">
      <c r="A272" s="300"/>
      <c r="B272" s="300"/>
    </row>
    <row r="273" customFormat="false" ht="11.25" hidden="false" customHeight="false" outlineLevel="0" collapsed="false">
      <c r="A273" s="300"/>
      <c r="B273" s="300"/>
    </row>
    <row r="274" customFormat="false" ht="11.25" hidden="false" customHeight="false" outlineLevel="0" collapsed="false">
      <c r="A274" s="300"/>
      <c r="B274" s="300"/>
    </row>
    <row r="275" customFormat="false" ht="11.25" hidden="false" customHeight="false" outlineLevel="0" collapsed="false">
      <c r="A275" s="300"/>
      <c r="B275" s="300"/>
    </row>
    <row r="276" customFormat="false" ht="11.25" hidden="false" customHeight="false" outlineLevel="0" collapsed="false">
      <c r="A276" s="300"/>
      <c r="B276" s="300"/>
    </row>
    <row r="277" customFormat="false" ht="11.25" hidden="false" customHeight="false" outlineLevel="0" collapsed="false">
      <c r="A277" s="300"/>
      <c r="B277" s="300"/>
    </row>
    <row r="278" customFormat="false" ht="11.25" hidden="false" customHeight="false" outlineLevel="0" collapsed="false">
      <c r="A278" s="300"/>
      <c r="B278" s="300"/>
    </row>
    <row r="279" customFormat="false" ht="11.25" hidden="false" customHeight="false" outlineLevel="0" collapsed="false">
      <c r="A279" s="300"/>
      <c r="B279" s="300"/>
    </row>
    <row r="280" customFormat="false" ht="11.25" hidden="false" customHeight="false" outlineLevel="0" collapsed="false">
      <c r="A280" s="300"/>
      <c r="B280" s="300"/>
    </row>
    <row r="281" customFormat="false" ht="11.25" hidden="false" customHeight="false" outlineLevel="0" collapsed="false">
      <c r="A281" s="300"/>
      <c r="B281" s="300"/>
    </row>
    <row r="282" customFormat="false" ht="11.25" hidden="false" customHeight="false" outlineLevel="0" collapsed="false">
      <c r="A282" s="300"/>
      <c r="B282" s="300"/>
    </row>
    <row r="283" customFormat="false" ht="11.25" hidden="false" customHeight="false" outlineLevel="0" collapsed="false">
      <c r="A283" s="300"/>
      <c r="B283" s="300"/>
    </row>
    <row r="284" customFormat="false" ht="11.25" hidden="false" customHeight="false" outlineLevel="0" collapsed="false">
      <c r="A284" s="300"/>
      <c r="B284" s="300"/>
    </row>
    <row r="285" customFormat="false" ht="11.25" hidden="false" customHeight="false" outlineLevel="0" collapsed="false">
      <c r="A285" s="300"/>
      <c r="B285" s="300"/>
    </row>
    <row r="286" customFormat="false" ht="11.25" hidden="false" customHeight="false" outlineLevel="0" collapsed="false">
      <c r="A286" s="300"/>
      <c r="B286" s="300"/>
    </row>
    <row r="287" customFormat="false" ht="11.25" hidden="false" customHeight="false" outlineLevel="0" collapsed="false">
      <c r="A287" s="300"/>
      <c r="B287" s="300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LibreOffice/7.2.3.2$Linux_X86_64 LibreOffice_project/20$Build-2</Application>
  <AppVersion>15.0000</AppVers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u1568</cp:lastModifiedBy>
  <cp:lastPrinted>2017-07-02T15:38:59Z</cp:lastPrinted>
  <dcterms:modified xsi:type="dcterms:W3CDTF">2022-01-18T13:48:17Z</dcterms:modified>
  <cp:revision>0</cp:revision>
  <dc:subject>Контроль за использованием инвестиционных ресурсов, включаемых в регулируемые государством цены (тарифы) в сфере теплоснабжения за 2021 год (год)</dc:subject>
  <dc:title>Контроль за использованием инвестиционных ресурсов, включаемых в регулируемые государством цены (тарифы) в сфере теплоснабжения за 2021 год (год)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EditTemplate">
    <vt:bool>1</vt:bool>
  </property>
  <property fmtid="{D5CDD505-2E9C-101B-9397-08002B2CF9AE}" pid="4" name="HtmlTempFilePath">
    <vt:lpwstr/>
  </property>
  <property fmtid="{D5CDD505-2E9C-101B-9397-08002B2CF9AE}" pid="5" name="Period">
    <vt:lpwstr/>
  </property>
  <property fmtid="{D5CDD505-2E9C-101B-9397-08002B2CF9AE}" pid="6" name="PeriodLength">
    <vt:lpwstr/>
  </property>
  <property fmtid="{D5CDD505-2E9C-101B-9397-08002B2CF9AE}" pid="7" name="Periodicity">
    <vt:lpwstr>HFYR</vt:lpwstr>
  </property>
  <property fmtid="{D5CDD505-2E9C-101B-9397-08002B2CF9AE}" pid="8" name="ProtectBook">
    <vt:i4>0</vt:i4>
  </property>
  <property fmtid="{D5CDD505-2E9C-101B-9397-08002B2CF9AE}" pid="9" name="RootDocFilePath">
    <vt:lpwstr/>
  </property>
  <property fmtid="{D5CDD505-2E9C-101B-9397-08002B2CF9AE}" pid="10" name="Status">
    <vt:lpwstr>2</vt:lpwstr>
  </property>
  <property fmtid="{D5CDD505-2E9C-101B-9397-08002B2CF9AE}" pid="11" name="TemplateOperationMode">
    <vt:i4>3</vt:i4>
  </property>
  <property fmtid="{D5CDD505-2E9C-101B-9397-08002B2CF9AE}" pid="12" name="TypePlanning">
    <vt:lpwstr>FACT</vt:lpwstr>
  </property>
  <property fmtid="{D5CDD505-2E9C-101B-9397-08002B2CF9AE}" pid="13" name="UserComments">
    <vt:lpwstr/>
  </property>
  <property fmtid="{D5CDD505-2E9C-101B-9397-08002B2CF9AE}" pid="14" name="Version">
    <vt:lpwstr>INV.WARM.Q4.2021</vt:lpwstr>
  </property>
  <property fmtid="{D5CDD505-2E9C-101B-9397-08002B2CF9AE}" pid="15" name="XMLTempFilePath">
    <vt:lpwstr/>
  </property>
  <property fmtid="{D5CDD505-2E9C-101B-9397-08002B2CF9AE}" pid="16" name="XslViewFilePath">
    <vt:lpwstr/>
  </property>
  <property fmtid="{D5CDD505-2E9C-101B-9397-08002B2CF9AE}" pid="17" name="XsltDocFilePath">
    <vt:lpwstr/>
  </property>
  <property fmtid="{D5CDD505-2E9C-101B-9397-08002B2CF9AE}" pid="18" name="entityid">
    <vt:lpwstr/>
  </property>
  <property fmtid="{D5CDD505-2E9C-101B-9397-08002B2CF9AE}" pid="19" name="keywords">
    <vt:lpwstr/>
  </property>
</Properties>
</file>